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615"/>
  <workbookPr/>
  <mc:AlternateContent xmlns:mc="http://schemas.openxmlformats.org/markup-compatibility/2006">
    <mc:Choice Requires="x15">
      <x15ac:absPath xmlns:x15ac="http://schemas.microsoft.com/office/spreadsheetml/2010/11/ac" url="/Volumes/THIEL/Trampolin ab 24.09.2009/Trampolin/DTB 2018/Auswertung NW Kader 2018/"/>
    </mc:Choice>
  </mc:AlternateContent>
  <bookViews>
    <workbookView xWindow="500" yWindow="460" windowWidth="36900" windowHeight="19620" activeTab="1"/>
  </bookViews>
  <sheets>
    <sheet name="Weiblich_bis_21" sheetId="1" r:id="rId1"/>
    <sheet name="Männlich_bis_21" sheetId="3" r:id="rId2"/>
    <sheet name="Gesamtliste" sheetId="6" state="hidden" r:id="rId3"/>
    <sheet name="Vergleichswerte" sheetId="2" state="hidden" r:id="rId4"/>
  </sheets>
  <definedNames>
    <definedName name="_xlnm._FilterDatabase" localSheetId="2" hidden="1">Gesamtliste!$A$1:$D$153</definedName>
    <definedName name="_xlnm._FilterDatabase" localSheetId="1" hidden="1">Männlich_bis_21!$A$2:$BV$35</definedName>
    <definedName name="_xlnm._FilterDatabase" localSheetId="0" hidden="1">Weiblich_bis_21!$A$2:$BV$65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3" l="1"/>
  <c r="L27" i="3"/>
  <c r="L43" i="3"/>
  <c r="L49" i="3"/>
  <c r="L40" i="3"/>
  <c r="L33" i="3"/>
  <c r="L25" i="3"/>
  <c r="L29" i="3"/>
  <c r="L46" i="3"/>
  <c r="J46" i="3"/>
  <c r="L47" i="3"/>
  <c r="L39" i="3"/>
  <c r="L88" i="1"/>
  <c r="L65" i="1"/>
  <c r="L86" i="1"/>
  <c r="L64" i="1"/>
  <c r="L90" i="1"/>
  <c r="L83" i="1"/>
  <c r="L75" i="1"/>
  <c r="L69" i="1"/>
  <c r="L53" i="1"/>
  <c r="L87" i="1"/>
  <c r="L71" i="1"/>
  <c r="L89" i="1"/>
  <c r="L32" i="3"/>
  <c r="M32" i="3"/>
  <c r="AC32" i="3"/>
  <c r="N32" i="3"/>
  <c r="AX32" i="3"/>
  <c r="O32" i="3"/>
  <c r="P32" i="3"/>
  <c r="AL32" i="3"/>
  <c r="Q32" i="3"/>
  <c r="T32" i="3"/>
  <c r="BG32" i="3"/>
  <c r="M36" i="3"/>
  <c r="N36" i="3"/>
  <c r="BG36" i="3"/>
  <c r="O36" i="3"/>
  <c r="P36" i="3"/>
  <c r="Q36" i="3"/>
  <c r="L45" i="3"/>
  <c r="M45" i="3"/>
  <c r="N45" i="3"/>
  <c r="T45" i="3"/>
  <c r="O45" i="3"/>
  <c r="BD45" i="3"/>
  <c r="P45" i="3"/>
  <c r="W45" i="3"/>
  <c r="Q45" i="3"/>
  <c r="AR45" i="3"/>
  <c r="M27" i="3"/>
  <c r="N27" i="3"/>
  <c r="O27" i="3"/>
  <c r="P27" i="3"/>
  <c r="AF27" i="3"/>
  <c r="Q27" i="3"/>
  <c r="AI27" i="3"/>
  <c r="M29" i="3"/>
  <c r="N29" i="3"/>
  <c r="AC29" i="3"/>
  <c r="O29" i="3"/>
  <c r="BV29" i="3"/>
  <c r="P29" i="3"/>
  <c r="Q29" i="3"/>
  <c r="M43" i="3"/>
  <c r="T43" i="3"/>
  <c r="N43" i="3"/>
  <c r="O43" i="3"/>
  <c r="P43" i="3"/>
  <c r="AI43" i="3"/>
  <c r="Q43" i="3"/>
  <c r="M46" i="3"/>
  <c r="N46" i="3"/>
  <c r="T46" i="3"/>
  <c r="O46" i="3"/>
  <c r="AR46" i="3"/>
  <c r="P46" i="3"/>
  <c r="Q46" i="3"/>
  <c r="AI46" i="3"/>
  <c r="M33" i="3"/>
  <c r="AC33" i="3"/>
  <c r="N33" i="3"/>
  <c r="O33" i="3"/>
  <c r="P33" i="3"/>
  <c r="AF33" i="3"/>
  <c r="Q33" i="3"/>
  <c r="L30" i="3"/>
  <c r="M30" i="3"/>
  <c r="N30" i="3"/>
  <c r="AX30" i="3"/>
  <c r="O30" i="3"/>
  <c r="P30" i="3"/>
  <c r="BV30" i="3"/>
  <c r="Q30" i="3"/>
  <c r="Z30" i="3"/>
  <c r="BJ30" i="3"/>
  <c r="M49" i="3"/>
  <c r="N49" i="3"/>
  <c r="BG49" i="3"/>
  <c r="O49" i="3"/>
  <c r="P49" i="3"/>
  <c r="BJ49" i="3"/>
  <c r="Q49" i="3"/>
  <c r="M47" i="3"/>
  <c r="N47" i="3"/>
  <c r="BG47" i="3"/>
  <c r="O47" i="3"/>
  <c r="W47" i="3"/>
  <c r="P47" i="3"/>
  <c r="Q47" i="3"/>
  <c r="T47" i="3"/>
  <c r="BP47" i="3"/>
  <c r="L41" i="3"/>
  <c r="M41" i="3"/>
  <c r="N41" i="3"/>
  <c r="O41" i="3"/>
  <c r="W41" i="3"/>
  <c r="P41" i="3"/>
  <c r="Q41" i="3"/>
  <c r="M39" i="3"/>
  <c r="N39" i="3"/>
  <c r="O39" i="3"/>
  <c r="P39" i="3"/>
  <c r="AF39" i="3"/>
  <c r="Q39" i="3"/>
  <c r="T39" i="3"/>
  <c r="BP39" i="3"/>
  <c r="M40" i="3"/>
  <c r="AO40" i="3"/>
  <c r="N40" i="3"/>
  <c r="O40" i="3"/>
  <c r="P40" i="3"/>
  <c r="Q40" i="3"/>
  <c r="L26" i="3"/>
  <c r="M26" i="3"/>
  <c r="N26" i="3"/>
  <c r="T26" i="3"/>
  <c r="O26" i="3"/>
  <c r="P26" i="3"/>
  <c r="AF26" i="3"/>
  <c r="Q26" i="3"/>
  <c r="AR26" i="3"/>
  <c r="M25" i="3"/>
  <c r="N25" i="3"/>
  <c r="AO25" i="3"/>
  <c r="O25" i="3"/>
  <c r="AU25" i="3"/>
  <c r="P25" i="3"/>
  <c r="Q25" i="3"/>
  <c r="M58" i="1"/>
  <c r="AC58" i="1"/>
  <c r="N58" i="1"/>
  <c r="O58" i="1"/>
  <c r="P58" i="1"/>
  <c r="Q58" i="1"/>
  <c r="M79" i="1"/>
  <c r="AX79" i="1"/>
  <c r="N79" i="1"/>
  <c r="O79" i="1"/>
  <c r="P79" i="1"/>
  <c r="Z79" i="1"/>
  <c r="Q79" i="1"/>
  <c r="M66" i="1"/>
  <c r="N66" i="1"/>
  <c r="O66" i="1"/>
  <c r="AL66" i="1"/>
  <c r="P66" i="1"/>
  <c r="Q66" i="1"/>
  <c r="M87" i="1"/>
  <c r="N87" i="1"/>
  <c r="O87" i="1"/>
  <c r="BD87" i="1"/>
  <c r="P87" i="1"/>
  <c r="Q87" i="1"/>
  <c r="M89" i="1"/>
  <c r="AX89" i="1"/>
  <c r="N89" i="1"/>
  <c r="O89" i="1"/>
  <c r="P89" i="1"/>
  <c r="Q89" i="1"/>
  <c r="M73" i="1"/>
  <c r="N73" i="1"/>
  <c r="O73" i="1"/>
  <c r="P73" i="1"/>
  <c r="Z73" i="1"/>
  <c r="Q73" i="1"/>
  <c r="M77" i="1"/>
  <c r="N77" i="1"/>
  <c r="O77" i="1"/>
  <c r="AL77" i="1"/>
  <c r="P77" i="1"/>
  <c r="Q77" i="1"/>
  <c r="M62" i="1"/>
  <c r="N62" i="1"/>
  <c r="BG62" i="1"/>
  <c r="O62" i="1"/>
  <c r="AU62" i="1"/>
  <c r="P62" i="1"/>
  <c r="Q62" i="1"/>
  <c r="M88" i="1"/>
  <c r="AX88" i="1"/>
  <c r="N88" i="1"/>
  <c r="O88" i="1"/>
  <c r="P88" i="1"/>
  <c r="Q88" i="1"/>
  <c r="M71" i="1"/>
  <c r="BG71" i="1"/>
  <c r="N71" i="1"/>
  <c r="O71" i="1"/>
  <c r="P71" i="1"/>
  <c r="AL71" i="1"/>
  <c r="Q71" i="1"/>
  <c r="M65" i="1"/>
  <c r="N65" i="1"/>
  <c r="O65" i="1"/>
  <c r="AI65" i="1"/>
  <c r="P65" i="1"/>
  <c r="Q65" i="1"/>
  <c r="M81" i="1"/>
  <c r="N81" i="1"/>
  <c r="AX81" i="1"/>
  <c r="O81" i="1"/>
  <c r="BM81" i="1"/>
  <c r="P81" i="1"/>
  <c r="Q81" i="1"/>
  <c r="M86" i="1"/>
  <c r="AC86" i="1"/>
  <c r="N86" i="1"/>
  <c r="O86" i="1"/>
  <c r="P86" i="1"/>
  <c r="Q86" i="1"/>
  <c r="M53" i="1"/>
  <c r="BG53" i="1"/>
  <c r="N53" i="1"/>
  <c r="O53" i="1"/>
  <c r="P53" i="1"/>
  <c r="AL53" i="1"/>
  <c r="Q53" i="1"/>
  <c r="M64" i="1"/>
  <c r="N64" i="1"/>
  <c r="O64" i="1"/>
  <c r="AL64" i="1"/>
  <c r="P64" i="1"/>
  <c r="Q64" i="1"/>
  <c r="M70" i="1"/>
  <c r="N70" i="1"/>
  <c r="O70" i="1"/>
  <c r="AF70" i="1"/>
  <c r="P70" i="1"/>
  <c r="Q70" i="1"/>
  <c r="M90" i="1"/>
  <c r="BP90" i="1"/>
  <c r="N90" i="1"/>
  <c r="O90" i="1"/>
  <c r="P90" i="1"/>
  <c r="Q90" i="1"/>
  <c r="M51" i="1"/>
  <c r="BG51" i="1"/>
  <c r="N51" i="1"/>
  <c r="O51" i="1"/>
  <c r="P51" i="1"/>
  <c r="W51" i="1"/>
  <c r="Q51" i="1"/>
  <c r="M63" i="1"/>
  <c r="N63" i="1"/>
  <c r="O63" i="1"/>
  <c r="AR63" i="1"/>
  <c r="P63" i="1"/>
  <c r="Q63" i="1"/>
  <c r="M85" i="1"/>
  <c r="N85" i="1"/>
  <c r="O85" i="1"/>
  <c r="AI85" i="1"/>
  <c r="P85" i="1"/>
  <c r="Q85" i="1"/>
  <c r="M83" i="1"/>
  <c r="AX83" i="1"/>
  <c r="N83" i="1"/>
  <c r="O83" i="1"/>
  <c r="P83" i="1"/>
  <c r="Q83" i="1"/>
  <c r="M50" i="1"/>
  <c r="AC50" i="1"/>
  <c r="N50" i="1"/>
  <c r="O50" i="1"/>
  <c r="P50" i="1"/>
  <c r="W50" i="1"/>
  <c r="Q50" i="1"/>
  <c r="M75" i="1"/>
  <c r="N75" i="1"/>
  <c r="O75" i="1"/>
  <c r="AF75" i="1"/>
  <c r="P75" i="1"/>
  <c r="Q75" i="1"/>
  <c r="M67" i="1"/>
  <c r="N67" i="1"/>
  <c r="T67" i="1"/>
  <c r="O67" i="1"/>
  <c r="AF67" i="1"/>
  <c r="P67" i="1"/>
  <c r="Q67" i="1"/>
  <c r="M69" i="1"/>
  <c r="BP69" i="1"/>
  <c r="N69" i="1"/>
  <c r="O69" i="1"/>
  <c r="P69" i="1"/>
  <c r="Q69" i="1"/>
  <c r="W58" i="1"/>
  <c r="W79" i="1"/>
  <c r="W66" i="1"/>
  <c r="W87" i="1"/>
  <c r="W89" i="1"/>
  <c r="W73" i="1"/>
  <c r="W62" i="1"/>
  <c r="W88" i="1"/>
  <c r="W71" i="1"/>
  <c r="W81" i="1"/>
  <c r="W86" i="1"/>
  <c r="W53" i="1"/>
  <c r="W90" i="1"/>
  <c r="T58" i="1"/>
  <c r="T66" i="1"/>
  <c r="T87" i="1"/>
  <c r="T89" i="1"/>
  <c r="T77" i="1"/>
  <c r="T62" i="1"/>
  <c r="T88" i="1"/>
  <c r="T65" i="1"/>
  <c r="T81" i="1"/>
  <c r="T86" i="1"/>
  <c r="T64" i="1"/>
  <c r="T70" i="1"/>
  <c r="T90" i="1"/>
  <c r="T85" i="1"/>
  <c r="T69" i="1"/>
  <c r="L63" i="1"/>
  <c r="W25" i="3"/>
  <c r="BS46" i="3"/>
  <c r="AF46" i="3"/>
  <c r="AO27" i="3"/>
  <c r="AI45" i="3"/>
  <c r="Z40" i="3"/>
  <c r="AU33" i="3"/>
  <c r="BD46" i="3"/>
  <c r="AX29" i="3"/>
  <c r="BS45" i="3"/>
  <c r="AF45" i="3"/>
  <c r="T36" i="3"/>
  <c r="AO32" i="3"/>
  <c r="J32" i="3"/>
  <c r="J49" i="3"/>
  <c r="AI25" i="3"/>
  <c r="BS41" i="3"/>
  <c r="AC49" i="3"/>
  <c r="BP26" i="3"/>
  <c r="BA39" i="3"/>
  <c r="AI41" i="3"/>
  <c r="BS25" i="3"/>
  <c r="BV26" i="3"/>
  <c r="BG40" i="3"/>
  <c r="AU41" i="3"/>
  <c r="AU47" i="3"/>
  <c r="Z49" i="3"/>
  <c r="AL30" i="3"/>
  <c r="W46" i="3"/>
  <c r="AO43" i="3"/>
  <c r="AL29" i="3"/>
  <c r="BD27" i="3"/>
  <c r="BP32" i="3"/>
  <c r="J39" i="3"/>
  <c r="BG25" i="3"/>
  <c r="AR39" i="3"/>
  <c r="AX25" i="3"/>
  <c r="AX26" i="3"/>
  <c r="AX40" i="3"/>
  <c r="BM41" i="3"/>
  <c r="AF41" i="3"/>
  <c r="BS47" i="3"/>
  <c r="T30" i="3"/>
  <c r="BD33" i="3"/>
  <c r="BP46" i="3"/>
  <c r="J29" i="3"/>
  <c r="AR27" i="3"/>
  <c r="J36" i="3"/>
  <c r="J26" i="3"/>
  <c r="BJ39" i="3"/>
  <c r="BD41" i="3"/>
  <c r="AX49" i="3"/>
  <c r="T49" i="3"/>
  <c r="J30" i="3"/>
  <c r="BA33" i="3"/>
  <c r="W33" i="3"/>
  <c r="BG43" i="3"/>
  <c r="AC43" i="3"/>
  <c r="BS43" i="3"/>
  <c r="BS27" i="3"/>
  <c r="AU27" i="3"/>
  <c r="AC27" i="3"/>
  <c r="Z27" i="3"/>
  <c r="J45" i="3"/>
  <c r="AO36" i="3"/>
  <c r="AI36" i="3"/>
  <c r="J47" i="3"/>
  <c r="J25" i="3"/>
  <c r="BG26" i="3"/>
  <c r="BM33" i="3"/>
  <c r="AL39" i="3"/>
  <c r="Z41" i="3"/>
  <c r="Z33" i="3"/>
  <c r="T29" i="3"/>
  <c r="BA27" i="3"/>
  <c r="AX36" i="3"/>
  <c r="AC25" i="3"/>
  <c r="Z25" i="3"/>
  <c r="Z26" i="3"/>
  <c r="BV40" i="3"/>
  <c r="BA41" i="3"/>
  <c r="AX41" i="3"/>
  <c r="AO49" i="3"/>
  <c r="AC30" i="3"/>
  <c r="BS33" i="3"/>
  <c r="AI33" i="3"/>
  <c r="AO33" i="3"/>
  <c r="AU46" i="3"/>
  <c r="Z46" i="3"/>
  <c r="AX43" i="3"/>
  <c r="W43" i="3"/>
  <c r="BM27" i="3"/>
  <c r="W27" i="3"/>
  <c r="AU45" i="3"/>
  <c r="Z45" i="3"/>
  <c r="BS36" i="3"/>
  <c r="AC36" i="3"/>
  <c r="AO30" i="3"/>
  <c r="AR41" i="3"/>
  <c r="J43" i="3"/>
  <c r="T83" i="1"/>
  <c r="AR69" i="1"/>
  <c r="AO75" i="1"/>
  <c r="AU83" i="1"/>
  <c r="W85" i="1"/>
  <c r="BP63" i="1"/>
  <c r="AR90" i="1"/>
  <c r="W70" i="1"/>
  <c r="AX64" i="1"/>
  <c r="AL86" i="1"/>
  <c r="AX65" i="1"/>
  <c r="AI88" i="1"/>
  <c r="AC77" i="1"/>
  <c r="T73" i="1"/>
  <c r="BM89" i="1"/>
  <c r="T79" i="1"/>
  <c r="Z58" i="1"/>
  <c r="W65" i="1"/>
  <c r="W77" i="1"/>
  <c r="J63" i="1"/>
  <c r="T50" i="1"/>
  <c r="T51" i="1"/>
  <c r="T53" i="1"/>
  <c r="T71" i="1"/>
  <c r="W75" i="1"/>
  <c r="W63" i="1"/>
  <c r="W64" i="1"/>
  <c r="AO67" i="1"/>
  <c r="AU50" i="1"/>
  <c r="AO85" i="1"/>
  <c r="AX85" i="1"/>
  <c r="AI51" i="1"/>
  <c r="BJ51" i="1"/>
  <c r="BV51" i="1"/>
  <c r="AO70" i="1"/>
  <c r="H70" i="1"/>
  <c r="BP70" i="1"/>
  <c r="AR53" i="1"/>
  <c r="BD53" i="1"/>
  <c r="AO81" i="1"/>
  <c r="AC81" i="1"/>
  <c r="BG81" i="1"/>
  <c r="AI71" i="1"/>
  <c r="BJ71" i="1"/>
  <c r="BV71" i="1"/>
  <c r="AO62" i="1"/>
  <c r="AI73" i="1"/>
  <c r="AF73" i="1"/>
  <c r="I73" i="1"/>
  <c r="AU73" i="1"/>
  <c r="BS73" i="1"/>
  <c r="BG87" i="1"/>
  <c r="AX87" i="1"/>
  <c r="AF79" i="1"/>
  <c r="AU79" i="1"/>
  <c r="BS79" i="1"/>
  <c r="AL79" i="1"/>
  <c r="BA79" i="1"/>
  <c r="BM79" i="1"/>
  <c r="AR79" i="1"/>
  <c r="BD79" i="1"/>
  <c r="Z69" i="1"/>
  <c r="Z83" i="1"/>
  <c r="Z90" i="1"/>
  <c r="Z86" i="1"/>
  <c r="I86" i="1"/>
  <c r="Z88" i="1"/>
  <c r="Z89" i="1"/>
  <c r="BM69" i="1"/>
  <c r="BA69" i="1"/>
  <c r="AF69" i="1"/>
  <c r="BP67" i="1"/>
  <c r="BD67" i="1"/>
  <c r="AI67" i="1"/>
  <c r="BS75" i="1"/>
  <c r="BG75" i="1"/>
  <c r="AL75" i="1"/>
  <c r="BV50" i="1"/>
  <c r="BJ50" i="1"/>
  <c r="AX50" i="1"/>
  <c r="AF50" i="1"/>
  <c r="BP83" i="1"/>
  <c r="BD83" i="1"/>
  <c r="AL83" i="1"/>
  <c r="BV85" i="1"/>
  <c r="BG85" i="1"/>
  <c r="AL85" i="1"/>
  <c r="BS63" i="1"/>
  <c r="BA63" i="1"/>
  <c r="AF63" i="1"/>
  <c r="BM51" i="1"/>
  <c r="AU51" i="1"/>
  <c r="AC51" i="1"/>
  <c r="BJ90" i="1"/>
  <c r="BV70" i="1"/>
  <c r="BG70" i="1"/>
  <c r="AI70" i="1"/>
  <c r="BP64" i="1"/>
  <c r="BA64" i="1"/>
  <c r="AC64" i="1"/>
  <c r="BJ53" i="1"/>
  <c r="AU53" i="1"/>
  <c r="BV86" i="1"/>
  <c r="BG86" i="1"/>
  <c r="BP81" i="1"/>
  <c r="BA81" i="1"/>
  <c r="AF81" i="1"/>
  <c r="BJ65" i="1"/>
  <c r="AU65" i="1"/>
  <c r="AC65" i="1"/>
  <c r="AR71" i="1"/>
  <c r="BV88" i="1"/>
  <c r="BD88" i="1"/>
  <c r="BP62" i="1"/>
  <c r="AX62" i="1"/>
  <c r="AF62" i="1"/>
  <c r="BM77" i="1"/>
  <c r="AU77" i="1"/>
  <c r="BJ73" i="1"/>
  <c r="AR73" i="1"/>
  <c r="BP87" i="1"/>
  <c r="BM66" i="1"/>
  <c r="BJ79" i="1"/>
  <c r="BG58" i="1"/>
  <c r="AO69" i="1"/>
  <c r="AO63" i="1"/>
  <c r="AR75" i="1"/>
  <c r="AU69" i="1"/>
  <c r="AF90" i="1"/>
  <c r="AU90" i="1"/>
  <c r="BS90" i="1"/>
  <c r="AU86" i="1"/>
  <c r="AI86" i="1"/>
  <c r="BA86" i="1"/>
  <c r="BM86" i="1"/>
  <c r="AU88" i="1"/>
  <c r="AR88" i="1"/>
  <c r="BS88" i="1"/>
  <c r="AO77" i="1"/>
  <c r="AX77" i="1"/>
  <c r="AU89" i="1"/>
  <c r="AR89" i="1"/>
  <c r="BS89" i="1"/>
  <c r="AI89" i="1"/>
  <c r="BA89" i="1"/>
  <c r="AL89" i="1"/>
  <c r="BD89" i="1"/>
  <c r="AX66" i="1"/>
  <c r="AC66" i="1"/>
  <c r="BP66" i="1"/>
  <c r="BG66" i="1"/>
  <c r="AL58" i="1"/>
  <c r="BD58" i="1"/>
  <c r="AF58" i="1"/>
  <c r="BJ58" i="1"/>
  <c r="BV58" i="1"/>
  <c r="AU58" i="1"/>
  <c r="AI58" i="1"/>
  <c r="BA58" i="1"/>
  <c r="BM58" i="1"/>
  <c r="Z67" i="1"/>
  <c r="Z85" i="1"/>
  <c r="Z70" i="1"/>
  <c r="Z81" i="1"/>
  <c r="Z62" i="1"/>
  <c r="Z87" i="1"/>
  <c r="BV69" i="1"/>
  <c r="BJ69" i="1"/>
  <c r="AX69" i="1"/>
  <c r="AC69" i="1"/>
  <c r="H69" i="1"/>
  <c r="BM67" i="1"/>
  <c r="BA67" i="1"/>
  <c r="BP75" i="1"/>
  <c r="BD75" i="1"/>
  <c r="AI75" i="1"/>
  <c r="BS50" i="1"/>
  <c r="BG50" i="1"/>
  <c r="AR50" i="1"/>
  <c r="BM83" i="1"/>
  <c r="BA83" i="1"/>
  <c r="AI83" i="1"/>
  <c r="BS85" i="1"/>
  <c r="BD85" i="1"/>
  <c r="BM63" i="1"/>
  <c r="AX63" i="1"/>
  <c r="AC63" i="1"/>
  <c r="AR51" i="1"/>
  <c r="BV90" i="1"/>
  <c r="BD90" i="1"/>
  <c r="AL90" i="1"/>
  <c r="BS70" i="1"/>
  <c r="BA70" i="1"/>
  <c r="BM64" i="1"/>
  <c r="AR64" i="1"/>
  <c r="BV53" i="1"/>
  <c r="BS86" i="1"/>
  <c r="BD86" i="1"/>
  <c r="AF86" i="1"/>
  <c r="BV65" i="1"/>
  <c r="BG65" i="1"/>
  <c r="AR65" i="1"/>
  <c r="BS71" i="1"/>
  <c r="BD71" i="1"/>
  <c r="BP88" i="1"/>
  <c r="BA88" i="1"/>
  <c r="AF88" i="1"/>
  <c r="I88" i="1"/>
  <c r="BJ62" i="1"/>
  <c r="AC62" i="1"/>
  <c r="BG77" i="1"/>
  <c r="AR77" i="1"/>
  <c r="BV73" i="1"/>
  <c r="BD73" i="1"/>
  <c r="AL73" i="1"/>
  <c r="BJ89" i="1"/>
  <c r="BA66" i="1"/>
  <c r="AR58" i="1"/>
  <c r="AO86" i="1"/>
  <c r="J71" i="1"/>
  <c r="W69" i="1"/>
  <c r="W83" i="1"/>
  <c r="AU67" i="1"/>
  <c r="AR67" i="1"/>
  <c r="AO50" i="1"/>
  <c r="AR85" i="1"/>
  <c r="AF85" i="1"/>
  <c r="BJ85" i="1"/>
  <c r="AO51" i="1"/>
  <c r="AX51" i="1"/>
  <c r="AR70" i="1"/>
  <c r="AL70" i="1"/>
  <c r="BD70" i="1"/>
  <c r="AO53" i="1"/>
  <c r="AC53" i="1"/>
  <c r="BP53" i="1"/>
  <c r="AU81" i="1"/>
  <c r="BS81" i="1"/>
  <c r="AX71" i="1"/>
  <c r="AL62" i="1"/>
  <c r="BA62" i="1"/>
  <c r="BM62" i="1"/>
  <c r="AO73" i="1"/>
  <c r="BG73" i="1"/>
  <c r="AL87" i="1"/>
  <c r="BA87" i="1"/>
  <c r="BM87" i="1"/>
  <c r="AF87" i="1"/>
  <c r="AU87" i="1"/>
  <c r="BS87" i="1"/>
  <c r="AI87" i="1"/>
  <c r="BJ87" i="1"/>
  <c r="BV87" i="1"/>
  <c r="BG79" i="1"/>
  <c r="AC79" i="1"/>
  <c r="BP79" i="1"/>
  <c r="Z75" i="1"/>
  <c r="Z63" i="1"/>
  <c r="Z64" i="1"/>
  <c r="Z65" i="1"/>
  <c r="I65" i="1"/>
  <c r="Z77" i="1"/>
  <c r="Z66" i="1"/>
  <c r="BS69" i="1"/>
  <c r="BG69" i="1"/>
  <c r="AL69" i="1"/>
  <c r="BV67" i="1"/>
  <c r="BJ67" i="1"/>
  <c r="AX67" i="1"/>
  <c r="AC67" i="1"/>
  <c r="BM75" i="1"/>
  <c r="BA75" i="1"/>
  <c r="I75" i="1"/>
  <c r="BP50" i="1"/>
  <c r="BD50" i="1"/>
  <c r="AL50" i="1"/>
  <c r="BV83" i="1"/>
  <c r="BJ83" i="1"/>
  <c r="I83" i="1"/>
  <c r="AF83" i="1"/>
  <c r="BP85" i="1"/>
  <c r="BA85" i="1"/>
  <c r="AC85" i="1"/>
  <c r="BJ63" i="1"/>
  <c r="BS51" i="1"/>
  <c r="BD51" i="1"/>
  <c r="AL51" i="1"/>
  <c r="BA90" i="1"/>
  <c r="AI90" i="1"/>
  <c r="BM70" i="1"/>
  <c r="AX70" i="1"/>
  <c r="AC70" i="1"/>
  <c r="BG64" i="1"/>
  <c r="BS53" i="1"/>
  <c r="BA53" i="1"/>
  <c r="AI53" i="1"/>
  <c r="BP86" i="1"/>
  <c r="AX86" i="1"/>
  <c r="BJ81" i="1"/>
  <c r="AL81" i="1"/>
  <c r="BS65" i="1"/>
  <c r="BD65" i="1"/>
  <c r="BP71" i="1"/>
  <c r="BA71" i="1"/>
  <c r="AF71" i="1"/>
  <c r="BM88" i="1"/>
  <c r="BV62" i="1"/>
  <c r="AR62" i="1"/>
  <c r="BS77" i="1"/>
  <c r="BD77" i="1"/>
  <c r="BP73" i="1"/>
  <c r="BA73" i="1"/>
  <c r="AC73" i="1"/>
  <c r="H73" i="1"/>
  <c r="AR87" i="1"/>
  <c r="AI79" i="1"/>
  <c r="AR81" i="1"/>
  <c r="T75" i="1"/>
  <c r="T63" i="1"/>
  <c r="H63" i="1"/>
  <c r="W67" i="1"/>
  <c r="AU75" i="1"/>
  <c r="AO83" i="1"/>
  <c r="AU63" i="1"/>
  <c r="AL63" i="1"/>
  <c r="BD63" i="1"/>
  <c r="AO90" i="1"/>
  <c r="BG90" i="1"/>
  <c r="AF64" i="1"/>
  <c r="BJ64" i="1"/>
  <c r="BV64" i="1"/>
  <c r="AL65" i="1"/>
  <c r="BA65" i="1"/>
  <c r="BM65" i="1"/>
  <c r="AO88" i="1"/>
  <c r="AC88" i="1"/>
  <c r="BG88" i="1"/>
  <c r="AI77" i="1"/>
  <c r="BJ77" i="1"/>
  <c r="BV77" i="1"/>
  <c r="AC89" i="1"/>
  <c r="BG89" i="1"/>
  <c r="AO89" i="1"/>
  <c r="BP89" i="1"/>
  <c r="AI66" i="1"/>
  <c r="BJ66" i="1"/>
  <c r="BV66" i="1"/>
  <c r="AR66" i="1"/>
  <c r="BD66" i="1"/>
  <c r="AF66" i="1"/>
  <c r="AU66" i="1"/>
  <c r="BS66" i="1"/>
  <c r="AO58" i="1"/>
  <c r="BP58" i="1"/>
  <c r="AX58" i="1"/>
  <c r="Z50" i="1"/>
  <c r="I50" i="1"/>
  <c r="Z51" i="1"/>
  <c r="Z53" i="1"/>
  <c r="Z71" i="1"/>
  <c r="BD69" i="1"/>
  <c r="AI69" i="1"/>
  <c r="I69" i="1"/>
  <c r="BS67" i="1"/>
  <c r="BG67" i="1"/>
  <c r="AL67" i="1"/>
  <c r="BV75" i="1"/>
  <c r="BJ75" i="1"/>
  <c r="AX75" i="1"/>
  <c r="AC75" i="1"/>
  <c r="BM50" i="1"/>
  <c r="BA50" i="1"/>
  <c r="AI50" i="1"/>
  <c r="BS83" i="1"/>
  <c r="BG83" i="1"/>
  <c r="AR83" i="1"/>
  <c r="AC83" i="1"/>
  <c r="BM85" i="1"/>
  <c r="AU85" i="1"/>
  <c r="BV63" i="1"/>
  <c r="BG63" i="1"/>
  <c r="AI63" i="1"/>
  <c r="BP51" i="1"/>
  <c r="BA51" i="1"/>
  <c r="AF51" i="1"/>
  <c r="BM90" i="1"/>
  <c r="AX90" i="1"/>
  <c r="AC90" i="1"/>
  <c r="BJ70" i="1"/>
  <c r="AU70" i="1"/>
  <c r="BS64" i="1"/>
  <c r="BD64" i="1"/>
  <c r="AI64" i="1"/>
  <c r="BM53" i="1"/>
  <c r="AX53" i="1"/>
  <c r="AF53" i="1"/>
  <c r="BJ86" i="1"/>
  <c r="AR86" i="1"/>
  <c r="BV81" i="1"/>
  <c r="BD81" i="1"/>
  <c r="AI81" i="1"/>
  <c r="BP65" i="1"/>
  <c r="AF65" i="1"/>
  <c r="BM71" i="1"/>
  <c r="AU71" i="1"/>
  <c r="AC71" i="1"/>
  <c r="BJ88" i="1"/>
  <c r="AL88" i="1"/>
  <c r="BS62" i="1"/>
  <c r="BD62" i="1"/>
  <c r="AI62" i="1"/>
  <c r="BP77" i="1"/>
  <c r="BA77" i="1"/>
  <c r="AF77" i="1"/>
  <c r="BM73" i="1"/>
  <c r="AX73" i="1"/>
  <c r="BV89" i="1"/>
  <c r="AF89" i="1"/>
  <c r="AC87" i="1"/>
  <c r="H87" i="1"/>
  <c r="BV79" i="1"/>
  <c r="BS58" i="1"/>
  <c r="AO66" i="1"/>
  <c r="H66" i="1"/>
  <c r="AO79" i="1"/>
  <c r="H79" i="1"/>
  <c r="J89" i="1"/>
  <c r="J90" i="1"/>
  <c r="J65" i="1"/>
  <c r="J87" i="1"/>
  <c r="J53" i="1"/>
  <c r="J69" i="1"/>
  <c r="J83" i="1"/>
  <c r="J64" i="1"/>
  <c r="J88" i="1"/>
  <c r="J86" i="1"/>
  <c r="J75" i="1"/>
  <c r="AU43" i="3"/>
  <c r="AR33" i="3"/>
  <c r="H32" i="3"/>
  <c r="J33" i="3"/>
  <c r="AO29" i="3"/>
  <c r="J27" i="3"/>
  <c r="AO39" i="3"/>
  <c r="AU64" i="1"/>
  <c r="I63" i="1"/>
  <c r="AO87" i="1"/>
  <c r="L67" i="1"/>
  <c r="J67" i="1"/>
  <c r="L50" i="1"/>
  <c r="J50" i="1"/>
  <c r="AO71" i="1"/>
  <c r="H71" i="1"/>
  <c r="L66" i="1"/>
  <c r="J66" i="1"/>
  <c r="AO64" i="1"/>
  <c r="H64" i="1"/>
  <c r="AO65" i="1"/>
  <c r="L77" i="1"/>
  <c r="J77" i="1"/>
  <c r="L58" i="1"/>
  <c r="J58" i="1"/>
  <c r="L70" i="1"/>
  <c r="J70" i="1"/>
  <c r="L73" i="1"/>
  <c r="J73" i="1"/>
  <c r="L79" i="1"/>
  <c r="J79" i="1"/>
  <c r="L85" i="1"/>
  <c r="J85" i="1"/>
  <c r="L51" i="1"/>
  <c r="J51" i="1"/>
  <c r="L81" i="1"/>
  <c r="J81" i="1"/>
  <c r="L62" i="1"/>
  <c r="J62" i="1"/>
  <c r="J41" i="3"/>
  <c r="AF40" i="3"/>
  <c r="AR40" i="3"/>
  <c r="BD40" i="3"/>
  <c r="Z47" i="3"/>
  <c r="AL47" i="3"/>
  <c r="BJ47" i="3"/>
  <c r="BV47" i="3"/>
  <c r="BA47" i="3"/>
  <c r="BM47" i="3"/>
  <c r="BA49" i="3"/>
  <c r="BM49" i="3"/>
  <c r="AF49" i="3"/>
  <c r="AR49" i="3"/>
  <c r="BD49" i="3"/>
  <c r="BA29" i="3"/>
  <c r="BM29" i="3"/>
  <c r="AF29" i="3"/>
  <c r="AR29" i="3"/>
  <c r="BD29" i="3"/>
  <c r="W29" i="3"/>
  <c r="AI29" i="3"/>
  <c r="AU29" i="3"/>
  <c r="BS29" i="3"/>
  <c r="BG45" i="3"/>
  <c r="AX45" i="3"/>
  <c r="AC45" i="3"/>
  <c r="AO45" i="3"/>
  <c r="BP25" i="3"/>
  <c r="BD25" i="3"/>
  <c r="AR25" i="3"/>
  <c r="AF25" i="3"/>
  <c r="T25" i="3"/>
  <c r="H25" i="3"/>
  <c r="BS26" i="3"/>
  <c r="BD26" i="3"/>
  <c r="AL26" i="3"/>
  <c r="W26" i="3"/>
  <c r="BA26" i="3"/>
  <c r="BM26" i="3"/>
  <c r="BS40" i="3"/>
  <c r="BA40" i="3"/>
  <c r="AL40" i="3"/>
  <c r="W40" i="3"/>
  <c r="BM39" i="3"/>
  <c r="AX39" i="3"/>
  <c r="BG39" i="3"/>
  <c r="BG41" i="3"/>
  <c r="AC41" i="3"/>
  <c r="AR47" i="3"/>
  <c r="AX47" i="3"/>
  <c r="AC47" i="3"/>
  <c r="AO47" i="3"/>
  <c r="AL49" i="3"/>
  <c r="W49" i="3"/>
  <c r="BA30" i="3"/>
  <c r="BM30" i="3"/>
  <c r="AF30" i="3"/>
  <c r="AR30" i="3"/>
  <c r="BD30" i="3"/>
  <c r="W30" i="3"/>
  <c r="AI30" i="3"/>
  <c r="AU30" i="3"/>
  <c r="BS30" i="3"/>
  <c r="BG46" i="3"/>
  <c r="AX46" i="3"/>
  <c r="AC46" i="3"/>
  <c r="AO46" i="3"/>
  <c r="BJ29" i="3"/>
  <c r="T27" i="3"/>
  <c r="BP27" i="3"/>
  <c r="BG27" i="3"/>
  <c r="AX27" i="3"/>
  <c r="BP45" i="3"/>
  <c r="BJ32" i="3"/>
  <c r="BM25" i="3"/>
  <c r="BA25" i="3"/>
  <c r="AI26" i="3"/>
  <c r="AC26" i="3"/>
  <c r="AO26" i="3"/>
  <c r="BM40" i="3"/>
  <c r="AI40" i="3"/>
  <c r="T40" i="3"/>
  <c r="BP40" i="3"/>
  <c r="AC39" i="3"/>
  <c r="W39" i="3"/>
  <c r="AI39" i="3"/>
  <c r="AU39" i="3"/>
  <c r="BS39" i="3"/>
  <c r="AO41" i="3"/>
  <c r="AI47" i="3"/>
  <c r="BV49" i="3"/>
  <c r="AI49" i="3"/>
  <c r="T33" i="3"/>
  <c r="BP33" i="3"/>
  <c r="BG33" i="3"/>
  <c r="AX33" i="3"/>
  <c r="Z29" i="3"/>
  <c r="Z36" i="3"/>
  <c r="AL36" i="3"/>
  <c r="BJ36" i="3"/>
  <c r="BV36" i="3"/>
  <c r="BA36" i="3"/>
  <c r="BM36" i="3"/>
  <c r="AF36" i="3"/>
  <c r="AR36" i="3"/>
  <c r="BD36" i="3"/>
  <c r="BA32" i="3"/>
  <c r="BM32" i="3"/>
  <c r="AF32" i="3"/>
  <c r="AR32" i="3"/>
  <c r="BD32" i="3"/>
  <c r="W32" i="3"/>
  <c r="AI32" i="3"/>
  <c r="AU32" i="3"/>
  <c r="BS32" i="3"/>
  <c r="BV25" i="3"/>
  <c r="BJ25" i="3"/>
  <c r="AL25" i="3"/>
  <c r="BJ26" i="3"/>
  <c r="AU26" i="3"/>
  <c r="BJ40" i="3"/>
  <c r="AU40" i="3"/>
  <c r="AC40" i="3"/>
  <c r="J40" i="3"/>
  <c r="BV39" i="3"/>
  <c r="BD39" i="3"/>
  <c r="Z39" i="3"/>
  <c r="BP41" i="3"/>
  <c r="T41" i="3"/>
  <c r="BD47" i="3"/>
  <c r="AF47" i="3"/>
  <c r="BS49" i="3"/>
  <c r="AU49" i="3"/>
  <c r="Z43" i="3"/>
  <c r="AL43" i="3"/>
  <c r="BJ43" i="3"/>
  <c r="BV43" i="3"/>
  <c r="BA43" i="3"/>
  <c r="BM43" i="3"/>
  <c r="AF43" i="3"/>
  <c r="AR43" i="3"/>
  <c r="BD43" i="3"/>
  <c r="AU36" i="3"/>
  <c r="W36" i="3"/>
  <c r="BV32" i="3"/>
  <c r="Z32" i="3"/>
  <c r="BV41" i="3"/>
  <c r="BJ41" i="3"/>
  <c r="AL41" i="3"/>
  <c r="BP49" i="3"/>
  <c r="BG30" i="3"/>
  <c r="BV33" i="3"/>
  <c r="BJ33" i="3"/>
  <c r="AL33" i="3"/>
  <c r="BM46" i="3"/>
  <c r="BA46" i="3"/>
  <c r="BP43" i="3"/>
  <c r="BG29" i="3"/>
  <c r="BV27" i="3"/>
  <c r="BJ27" i="3"/>
  <c r="AL27" i="3"/>
  <c r="BM45" i="3"/>
  <c r="BA45" i="3"/>
  <c r="BP36" i="3"/>
  <c r="BP30" i="3"/>
  <c r="BV46" i="3"/>
  <c r="BJ46" i="3"/>
  <c r="AL46" i="3"/>
  <c r="BP29" i="3"/>
  <c r="BV45" i="3"/>
  <c r="BJ45" i="3"/>
  <c r="AL45" i="3"/>
  <c r="I67" i="1"/>
  <c r="H50" i="1"/>
  <c r="H85" i="1"/>
  <c r="I90" i="1"/>
  <c r="I70" i="1"/>
  <c r="H53" i="1"/>
  <c r="H81" i="1"/>
  <c r="H88" i="1"/>
  <c r="H62" i="1"/>
  <c r="H77" i="1"/>
  <c r="H89" i="1"/>
  <c r="I87" i="1"/>
  <c r="I66" i="1"/>
  <c r="I51" i="1"/>
  <c r="I53" i="1"/>
  <c r="I79" i="1"/>
  <c r="O4" i="3"/>
  <c r="P4" i="3"/>
  <c r="BM4" i="3"/>
  <c r="AU4" i="3"/>
  <c r="O5" i="1"/>
  <c r="BA5" i="1"/>
  <c r="P5" i="1"/>
  <c r="O6" i="1"/>
  <c r="Z6" i="1"/>
  <c r="P6" i="1"/>
  <c r="O10" i="1"/>
  <c r="Z10" i="1"/>
  <c r="P10" i="1"/>
  <c r="O39" i="1"/>
  <c r="Z39" i="1"/>
  <c r="P39" i="1"/>
  <c r="O3" i="1"/>
  <c r="Z3" i="1"/>
  <c r="P3" i="1"/>
  <c r="O9" i="1"/>
  <c r="Z9" i="1"/>
  <c r="P9" i="1"/>
  <c r="O12" i="1"/>
  <c r="Z12" i="1"/>
  <c r="P12" i="1"/>
  <c r="O11" i="1"/>
  <c r="Z11" i="1"/>
  <c r="P11" i="1"/>
  <c r="O13" i="1"/>
  <c r="Z13" i="1"/>
  <c r="P13" i="1"/>
  <c r="O15" i="1"/>
  <c r="P15" i="1"/>
  <c r="O17" i="1"/>
  <c r="P17" i="1"/>
  <c r="O19" i="1"/>
  <c r="BM19" i="1"/>
  <c r="P19" i="1"/>
  <c r="O52" i="1"/>
  <c r="AR52" i="1"/>
  <c r="P52" i="1"/>
  <c r="O18" i="1"/>
  <c r="BM18" i="1"/>
  <c r="P18" i="1"/>
  <c r="O8" i="1"/>
  <c r="P8" i="1"/>
  <c r="O14" i="1"/>
  <c r="P14" i="1"/>
  <c r="O25" i="1"/>
  <c r="BM25" i="1"/>
  <c r="P25" i="1"/>
  <c r="AR25" i="1"/>
  <c r="O22" i="1"/>
  <c r="P22" i="1"/>
  <c r="O24" i="1"/>
  <c r="AI24" i="1"/>
  <c r="P24" i="1"/>
  <c r="O21" i="1"/>
  <c r="BM21" i="1"/>
  <c r="P21" i="1"/>
  <c r="O20" i="1"/>
  <c r="AR20" i="1"/>
  <c r="P20" i="1"/>
  <c r="O7" i="1"/>
  <c r="BD7" i="1"/>
  <c r="P7" i="1"/>
  <c r="O23" i="1"/>
  <c r="BA23" i="1"/>
  <c r="P23" i="1"/>
  <c r="O54" i="1"/>
  <c r="P54" i="1"/>
  <c r="BV54" i="1"/>
  <c r="O31" i="1"/>
  <c r="BS31" i="1"/>
  <c r="P31" i="1"/>
  <c r="O30" i="1"/>
  <c r="BD30" i="1"/>
  <c r="P30" i="1"/>
  <c r="O59" i="1"/>
  <c r="P59" i="1"/>
  <c r="O38" i="1"/>
  <c r="P38" i="1"/>
  <c r="O35" i="1"/>
  <c r="P35" i="1"/>
  <c r="W35" i="1"/>
  <c r="O16" i="1"/>
  <c r="AU16" i="1"/>
  <c r="P16" i="1"/>
  <c r="O29" i="1"/>
  <c r="P29" i="1"/>
  <c r="O61" i="1"/>
  <c r="P61" i="1"/>
  <c r="AU61" i="1"/>
  <c r="O26" i="1"/>
  <c r="BD26" i="1"/>
  <c r="P26" i="1"/>
  <c r="AU26" i="1"/>
  <c r="O27" i="1"/>
  <c r="AU27" i="1"/>
  <c r="P27" i="1"/>
  <c r="W27" i="1"/>
  <c r="BS27" i="1"/>
  <c r="O28" i="1"/>
  <c r="P28" i="1"/>
  <c r="O68" i="1"/>
  <c r="P68" i="1"/>
  <c r="AU68" i="1"/>
  <c r="O33" i="1"/>
  <c r="AU33" i="1"/>
  <c r="P33" i="1"/>
  <c r="BD33" i="1"/>
  <c r="O57" i="1"/>
  <c r="W57" i="1"/>
  <c r="P57" i="1"/>
  <c r="BD57" i="1"/>
  <c r="AU57" i="1"/>
  <c r="O32" i="1"/>
  <c r="AI32" i="1"/>
  <c r="P32" i="1"/>
  <c r="BD32" i="1"/>
  <c r="O56" i="1"/>
  <c r="AU56" i="1"/>
  <c r="P56" i="1"/>
  <c r="O34" i="1"/>
  <c r="BD34" i="1"/>
  <c r="P34" i="1"/>
  <c r="O36" i="1"/>
  <c r="P36" i="1"/>
  <c r="O55" i="1"/>
  <c r="P55" i="1"/>
  <c r="O72" i="1"/>
  <c r="BD72" i="1"/>
  <c r="P72" i="1"/>
  <c r="AU72" i="1"/>
  <c r="O74" i="1"/>
  <c r="BD74" i="1"/>
  <c r="P74" i="1"/>
  <c r="AU74" i="1"/>
  <c r="O37" i="1"/>
  <c r="P37" i="1"/>
  <c r="O41" i="1"/>
  <c r="BA41" i="1"/>
  <c r="P41" i="1"/>
  <c r="O43" i="1"/>
  <c r="W43" i="1"/>
  <c r="P43" i="1"/>
  <c r="Z43" i="1"/>
  <c r="BJ43" i="1"/>
  <c r="O42" i="1"/>
  <c r="P42" i="1"/>
  <c r="O44" i="1"/>
  <c r="BM44" i="1"/>
  <c r="P44" i="1"/>
  <c r="O76" i="1"/>
  <c r="P76" i="1"/>
  <c r="O78" i="1"/>
  <c r="P78" i="1"/>
  <c r="BM78" i="1"/>
  <c r="O49" i="1"/>
  <c r="BM49" i="1"/>
  <c r="P49" i="1"/>
  <c r="AI49" i="1"/>
  <c r="O48" i="1"/>
  <c r="BM48" i="1"/>
  <c r="P48" i="1"/>
  <c r="O80" i="1"/>
  <c r="P80" i="1"/>
  <c r="O47" i="1"/>
  <c r="P47" i="1"/>
  <c r="BM47" i="1"/>
  <c r="O46" i="1"/>
  <c r="BM46" i="1"/>
  <c r="P46" i="1"/>
  <c r="AI46" i="1"/>
  <c r="O60" i="1"/>
  <c r="BM60" i="1"/>
  <c r="P60" i="1"/>
  <c r="O45" i="1"/>
  <c r="P45" i="1"/>
  <c r="O82" i="1"/>
  <c r="P82" i="1"/>
  <c r="BM82" i="1"/>
  <c r="O40" i="1"/>
  <c r="BM40" i="1"/>
  <c r="P40" i="1"/>
  <c r="AI40" i="1"/>
  <c r="O84" i="1"/>
  <c r="BM84" i="1"/>
  <c r="P84" i="1"/>
  <c r="O4" i="1"/>
  <c r="P4" i="1"/>
  <c r="M59" i="1"/>
  <c r="N59" i="1"/>
  <c r="Q59" i="1"/>
  <c r="L59" i="1"/>
  <c r="L3" i="3"/>
  <c r="L7" i="3"/>
  <c r="L5" i="3"/>
  <c r="L12" i="3"/>
  <c r="L6" i="3"/>
  <c r="L15" i="3"/>
  <c r="J15" i="3"/>
  <c r="L31" i="3"/>
  <c r="L8" i="3"/>
  <c r="L14" i="3"/>
  <c r="L13" i="3"/>
  <c r="J13" i="3"/>
  <c r="L19" i="3"/>
  <c r="L20" i="3"/>
  <c r="L18" i="3"/>
  <c r="L35" i="3"/>
  <c r="J35" i="3"/>
  <c r="L21" i="3"/>
  <c r="L22" i="3"/>
  <c r="L16" i="3"/>
  <c r="L23" i="3"/>
  <c r="J23" i="3"/>
  <c r="L24" i="3"/>
  <c r="L10" i="3"/>
  <c r="L4" i="3"/>
  <c r="L9" i="3"/>
  <c r="J9" i="3"/>
  <c r="L11" i="3"/>
  <c r="L42" i="3"/>
  <c r="L17" i="3"/>
  <c r="L44" i="3"/>
  <c r="J44" i="3"/>
  <c r="L37" i="3"/>
  <c r="L28" i="3"/>
  <c r="L48" i="3"/>
  <c r="L38" i="3"/>
  <c r="L50" i="3"/>
  <c r="L34" i="3"/>
  <c r="L51" i="3"/>
  <c r="O3" i="3"/>
  <c r="P3" i="3"/>
  <c r="O7" i="3"/>
  <c r="AL7" i="3"/>
  <c r="P7" i="3"/>
  <c r="O5" i="3"/>
  <c r="P5" i="3"/>
  <c r="O12" i="3"/>
  <c r="W12" i="3"/>
  <c r="P12" i="3"/>
  <c r="AL12" i="3"/>
  <c r="O6" i="3"/>
  <c r="P6" i="3"/>
  <c r="O15" i="3"/>
  <c r="P15" i="3"/>
  <c r="O31" i="3"/>
  <c r="P31" i="3"/>
  <c r="O8" i="3"/>
  <c r="P8" i="3"/>
  <c r="O14" i="3"/>
  <c r="P14" i="3"/>
  <c r="O13" i="3"/>
  <c r="P13" i="3"/>
  <c r="BV13" i="3"/>
  <c r="O19" i="3"/>
  <c r="P19" i="3"/>
  <c r="O20" i="3"/>
  <c r="P20" i="3"/>
  <c r="BV20" i="3"/>
  <c r="O18" i="3"/>
  <c r="P18" i="3"/>
  <c r="BD18" i="3"/>
  <c r="O35" i="3"/>
  <c r="AL35" i="3"/>
  <c r="P35" i="3"/>
  <c r="O21" i="3"/>
  <c r="P21" i="3"/>
  <c r="BA21" i="3"/>
  <c r="O22" i="3"/>
  <c r="P22" i="3"/>
  <c r="O16" i="3"/>
  <c r="BD16" i="3"/>
  <c r="P16" i="3"/>
  <c r="O23" i="3"/>
  <c r="P23" i="3"/>
  <c r="BV23" i="3"/>
  <c r="O24" i="3"/>
  <c r="P24" i="3"/>
  <c r="O10" i="3"/>
  <c r="P10" i="3"/>
  <c r="BS10" i="3"/>
  <c r="O9" i="3"/>
  <c r="P9" i="3"/>
  <c r="O11" i="3"/>
  <c r="P11" i="3"/>
  <c r="O42" i="3"/>
  <c r="BA42" i="3"/>
  <c r="P42" i="3"/>
  <c r="AF42" i="3"/>
  <c r="BS42" i="3"/>
  <c r="O17" i="3"/>
  <c r="P17" i="3"/>
  <c r="O44" i="3"/>
  <c r="P44" i="3"/>
  <c r="AI44" i="3"/>
  <c r="O37" i="3"/>
  <c r="P37" i="3"/>
  <c r="O28" i="3"/>
  <c r="P28" i="3"/>
  <c r="O48" i="3"/>
  <c r="P48" i="3"/>
  <c r="AR48" i="3"/>
  <c r="O38" i="3"/>
  <c r="P38" i="3"/>
  <c r="AI38" i="3"/>
  <c r="O50" i="3"/>
  <c r="AR50" i="3"/>
  <c r="P50" i="3"/>
  <c r="O34" i="3"/>
  <c r="P34" i="3"/>
  <c r="O51" i="3"/>
  <c r="AF51" i="3"/>
  <c r="P51" i="3"/>
  <c r="L39" i="1"/>
  <c r="L84" i="1"/>
  <c r="L40" i="1"/>
  <c r="L82" i="1"/>
  <c r="L45" i="1"/>
  <c r="L60" i="1"/>
  <c r="L46" i="1"/>
  <c r="L47" i="1"/>
  <c r="L80" i="1"/>
  <c r="L48" i="1"/>
  <c r="L49" i="1"/>
  <c r="L78" i="1"/>
  <c r="L76" i="1"/>
  <c r="L44" i="1"/>
  <c r="L42" i="1"/>
  <c r="L43" i="1"/>
  <c r="L41" i="1"/>
  <c r="L37" i="1"/>
  <c r="L74" i="1"/>
  <c r="L72" i="1"/>
  <c r="L36" i="1"/>
  <c r="L34" i="1"/>
  <c r="L55" i="1"/>
  <c r="L56" i="1"/>
  <c r="L57" i="1"/>
  <c r="L32" i="1"/>
  <c r="L33" i="1"/>
  <c r="L68" i="1"/>
  <c r="L28" i="1"/>
  <c r="L27" i="1"/>
  <c r="L10" i="1"/>
  <c r="L26" i="1"/>
  <c r="L61" i="1"/>
  <c r="L29" i="1"/>
  <c r="L16" i="1"/>
  <c r="L35" i="1"/>
  <c r="L38" i="1"/>
  <c r="L30" i="1"/>
  <c r="L31" i="1"/>
  <c r="L54" i="1"/>
  <c r="L7" i="1"/>
  <c r="L24" i="1"/>
  <c r="L23" i="1"/>
  <c r="L22" i="1"/>
  <c r="L20" i="1"/>
  <c r="L21" i="1"/>
  <c r="L14" i="1"/>
  <c r="L25" i="1"/>
  <c r="L52" i="1"/>
  <c r="L8" i="1"/>
  <c r="L18" i="1"/>
  <c r="L17" i="1"/>
  <c r="L19" i="1"/>
  <c r="L15" i="1"/>
  <c r="L13" i="1"/>
  <c r="L11" i="1"/>
  <c r="L5" i="1"/>
  <c r="L12" i="1"/>
  <c r="L6" i="1"/>
  <c r="L9" i="1"/>
  <c r="L4" i="1"/>
  <c r="L3" i="1"/>
  <c r="Q51" i="3"/>
  <c r="N51" i="3"/>
  <c r="M51" i="3"/>
  <c r="AX51" i="3"/>
  <c r="Q34" i="3"/>
  <c r="N34" i="3"/>
  <c r="AO34" i="3"/>
  <c r="M34" i="3"/>
  <c r="Q50" i="3"/>
  <c r="N50" i="3"/>
  <c r="BG50" i="3"/>
  <c r="M50" i="3"/>
  <c r="Q38" i="3"/>
  <c r="N38" i="3"/>
  <c r="M38" i="3"/>
  <c r="BG38" i="3"/>
  <c r="Q48" i="3"/>
  <c r="N48" i="3"/>
  <c r="M48" i="3"/>
  <c r="AC48" i="3"/>
  <c r="Q28" i="3"/>
  <c r="N28" i="3"/>
  <c r="BP28" i="3"/>
  <c r="M28" i="3"/>
  <c r="Q37" i="3"/>
  <c r="N37" i="3"/>
  <c r="M37" i="3"/>
  <c r="Q44" i="3"/>
  <c r="N44" i="3"/>
  <c r="M44" i="3"/>
  <c r="AX44" i="3"/>
  <c r="Q17" i="3"/>
  <c r="N17" i="3"/>
  <c r="M17" i="3"/>
  <c r="AC17" i="3"/>
  <c r="Q42" i="3"/>
  <c r="N42" i="3"/>
  <c r="AO42" i="3"/>
  <c r="M42" i="3"/>
  <c r="Q11" i="3"/>
  <c r="N11" i="3"/>
  <c r="M11" i="3"/>
  <c r="Q9" i="3"/>
  <c r="N9" i="3"/>
  <c r="M9" i="3"/>
  <c r="BP9" i="3"/>
  <c r="Q4" i="3"/>
  <c r="N4" i="3"/>
  <c r="M4" i="3"/>
  <c r="AO4" i="3"/>
  <c r="Q10" i="3"/>
  <c r="N10" i="3"/>
  <c r="M10" i="3"/>
  <c r="Q24" i="3"/>
  <c r="N24" i="3"/>
  <c r="T24" i="3"/>
  <c r="M24" i="3"/>
  <c r="Q23" i="3"/>
  <c r="N23" i="3"/>
  <c r="M23" i="3"/>
  <c r="AX23" i="3"/>
  <c r="Q16" i="3"/>
  <c r="N16" i="3"/>
  <c r="M16" i="3"/>
  <c r="AO16" i="3"/>
  <c r="Q22" i="3"/>
  <c r="N22" i="3"/>
  <c r="M22" i="3"/>
  <c r="Q21" i="3"/>
  <c r="N21" i="3"/>
  <c r="AX21" i="3"/>
  <c r="M21" i="3"/>
  <c r="Q35" i="3"/>
  <c r="N35" i="3"/>
  <c r="M35" i="3"/>
  <c r="AX35" i="3"/>
  <c r="Q18" i="3"/>
  <c r="N18" i="3"/>
  <c r="M18" i="3"/>
  <c r="BG18" i="3"/>
  <c r="Q20" i="3"/>
  <c r="N20" i="3"/>
  <c r="M20" i="3"/>
  <c r="Q19" i="3"/>
  <c r="N19" i="3"/>
  <c r="AX19" i="3"/>
  <c r="M19" i="3"/>
  <c r="Q13" i="3"/>
  <c r="N13" i="3"/>
  <c r="M13" i="3"/>
  <c r="AO13" i="3"/>
  <c r="Q14" i="3"/>
  <c r="N14" i="3"/>
  <c r="M14" i="3"/>
  <c r="AX14" i="3"/>
  <c r="Q8" i="3"/>
  <c r="N8" i="3"/>
  <c r="M8" i="3"/>
  <c r="Q31" i="3"/>
  <c r="N31" i="3"/>
  <c r="T31" i="3"/>
  <c r="M31" i="3"/>
  <c r="Q15" i="3"/>
  <c r="N15" i="3"/>
  <c r="M15" i="3"/>
  <c r="AO15" i="3"/>
  <c r="Q6" i="3"/>
  <c r="N6" i="3"/>
  <c r="M6" i="3"/>
  <c r="BP6" i="3"/>
  <c r="Q12" i="3"/>
  <c r="N12" i="3"/>
  <c r="T12" i="3"/>
  <c r="M12" i="3"/>
  <c r="Q5" i="3"/>
  <c r="N5" i="3"/>
  <c r="T5" i="3"/>
  <c r="M5" i="3"/>
  <c r="Q7" i="3"/>
  <c r="N7" i="3"/>
  <c r="M7" i="3"/>
  <c r="Q3" i="3"/>
  <c r="N3" i="3"/>
  <c r="M3" i="3"/>
  <c r="AX3" i="3"/>
  <c r="M27" i="1"/>
  <c r="N27" i="1"/>
  <c r="Q27" i="1"/>
  <c r="M28" i="1"/>
  <c r="N28" i="1"/>
  <c r="BP28" i="1"/>
  <c r="Q28" i="1"/>
  <c r="M22" i="1"/>
  <c r="BG22" i="1"/>
  <c r="N22" i="1"/>
  <c r="Q22" i="1"/>
  <c r="M29" i="1"/>
  <c r="N29" i="1"/>
  <c r="AX29" i="1"/>
  <c r="Q29" i="1"/>
  <c r="M3" i="1"/>
  <c r="N3" i="1"/>
  <c r="Q3" i="1"/>
  <c r="M36" i="1"/>
  <c r="N36" i="1"/>
  <c r="T36" i="1"/>
  <c r="Q36" i="1"/>
  <c r="M9" i="1"/>
  <c r="N9" i="1"/>
  <c r="Q9" i="1"/>
  <c r="M10" i="1"/>
  <c r="N10" i="1"/>
  <c r="AC10" i="1"/>
  <c r="Q10" i="1"/>
  <c r="M84" i="1"/>
  <c r="BG84" i="1"/>
  <c r="N84" i="1"/>
  <c r="Q84" i="1"/>
  <c r="M15" i="1"/>
  <c r="N15" i="1"/>
  <c r="Q15" i="1"/>
  <c r="M30" i="1"/>
  <c r="AC30" i="1"/>
  <c r="N30" i="1"/>
  <c r="Q30" i="1"/>
  <c r="M31" i="1"/>
  <c r="N31" i="1"/>
  <c r="AO31" i="1"/>
  <c r="Q31" i="1"/>
  <c r="M78" i="1"/>
  <c r="N78" i="1"/>
  <c r="Q78" i="1"/>
  <c r="M19" i="1"/>
  <c r="N19" i="1"/>
  <c r="Q19" i="1"/>
  <c r="M34" i="1"/>
  <c r="AO34" i="1"/>
  <c r="N34" i="1"/>
  <c r="Q34" i="1"/>
  <c r="M49" i="1"/>
  <c r="N49" i="1"/>
  <c r="AO49" i="1"/>
  <c r="Q49" i="1"/>
  <c r="M43" i="1"/>
  <c r="N43" i="1"/>
  <c r="Q43" i="1"/>
  <c r="M24" i="1"/>
  <c r="N24" i="1"/>
  <c r="Q24" i="1"/>
  <c r="M21" i="1"/>
  <c r="AO21" i="1"/>
  <c r="N21" i="1"/>
  <c r="Q21" i="1"/>
  <c r="M6" i="1"/>
  <c r="N6" i="1"/>
  <c r="T6" i="1"/>
  <c r="Q6" i="1"/>
  <c r="M54" i="1"/>
  <c r="BG54" i="1"/>
  <c r="N54" i="1"/>
  <c r="Q54" i="1"/>
  <c r="M26" i="1"/>
  <c r="N26" i="1"/>
  <c r="Q26" i="1"/>
  <c r="M55" i="1"/>
  <c r="AC55" i="1"/>
  <c r="N55" i="1"/>
  <c r="Q55" i="1"/>
  <c r="M4" i="1"/>
  <c r="N4" i="1"/>
  <c r="Q4" i="1"/>
  <c r="M12" i="1"/>
  <c r="N12" i="1"/>
  <c r="Q12" i="1"/>
  <c r="M46" i="1"/>
  <c r="N46" i="1"/>
  <c r="Q46" i="1"/>
  <c r="M33" i="1"/>
  <c r="BG33" i="1"/>
  <c r="N33" i="1"/>
  <c r="Q33" i="1"/>
  <c r="M82" i="1"/>
  <c r="N82" i="1"/>
  <c r="Q82" i="1"/>
  <c r="M74" i="1"/>
  <c r="N74" i="1"/>
  <c r="Q74" i="1"/>
  <c r="M37" i="1"/>
  <c r="N37" i="1"/>
  <c r="BP37" i="1"/>
  <c r="Q37" i="1"/>
  <c r="M56" i="1"/>
  <c r="AX56" i="1"/>
  <c r="N56" i="1"/>
  <c r="Q56" i="1"/>
  <c r="M57" i="1"/>
  <c r="N57" i="1"/>
  <c r="BG57" i="1"/>
  <c r="Q57" i="1"/>
  <c r="M61" i="1"/>
  <c r="N61" i="1"/>
  <c r="Q61" i="1"/>
  <c r="M7" i="1"/>
  <c r="N7" i="1"/>
  <c r="T7" i="1"/>
  <c r="Q7" i="1"/>
  <c r="M60" i="1"/>
  <c r="BG60" i="1"/>
  <c r="N60" i="1"/>
  <c r="Q60" i="1"/>
  <c r="M41" i="1"/>
  <c r="N41" i="1"/>
  <c r="AC41" i="1"/>
  <c r="Q41" i="1"/>
  <c r="M47" i="1"/>
  <c r="N47" i="1"/>
  <c r="Q47" i="1"/>
  <c r="M42" i="1"/>
  <c r="N42" i="1"/>
  <c r="AX42" i="1"/>
  <c r="Q42" i="1"/>
  <c r="M14" i="1"/>
  <c r="AO14" i="1"/>
  <c r="N14" i="1"/>
  <c r="Q14" i="1"/>
  <c r="M52" i="1"/>
  <c r="N52" i="1"/>
  <c r="Q52" i="1"/>
  <c r="M68" i="1"/>
  <c r="N68" i="1"/>
  <c r="Q68" i="1"/>
  <c r="M23" i="1"/>
  <c r="N23" i="1"/>
  <c r="Q23" i="1"/>
  <c r="M25" i="1"/>
  <c r="N25" i="1"/>
  <c r="Q25" i="1"/>
  <c r="M72" i="1"/>
  <c r="N72" i="1"/>
  <c r="BG72" i="1"/>
  <c r="Q72" i="1"/>
  <c r="M8" i="1"/>
  <c r="N8" i="1"/>
  <c r="Q8" i="1"/>
  <c r="M11" i="1"/>
  <c r="N11" i="1"/>
  <c r="AX11" i="1"/>
  <c r="Q11" i="1"/>
  <c r="M13" i="1"/>
  <c r="AC13" i="1"/>
  <c r="N13" i="1"/>
  <c r="Q13" i="1"/>
  <c r="M35" i="1"/>
  <c r="N35" i="1"/>
  <c r="BG35" i="1"/>
  <c r="Q35" i="1"/>
  <c r="M40" i="1"/>
  <c r="N40" i="1"/>
  <c r="Q40" i="1"/>
  <c r="M20" i="1"/>
  <c r="N20" i="1"/>
  <c r="Q20" i="1"/>
  <c r="M45" i="1"/>
  <c r="N45" i="1"/>
  <c r="Q45" i="1"/>
  <c r="M18" i="1"/>
  <c r="N18" i="1"/>
  <c r="AX18" i="1"/>
  <c r="Q18" i="1"/>
  <c r="M80" i="1"/>
  <c r="N80" i="1"/>
  <c r="Q80" i="1"/>
  <c r="M38" i="1"/>
  <c r="N38" i="1"/>
  <c r="Q38" i="1"/>
  <c r="M48" i="1"/>
  <c r="T48" i="1"/>
  <c r="N48" i="1"/>
  <c r="Q48" i="1"/>
  <c r="M16" i="1"/>
  <c r="N16" i="1"/>
  <c r="AX16" i="1"/>
  <c r="Q16" i="1"/>
  <c r="M17" i="1"/>
  <c r="AO17" i="1"/>
  <c r="N17" i="1"/>
  <c r="Q17" i="1"/>
  <c r="M32" i="1"/>
  <c r="N32" i="1"/>
  <c r="Q32" i="1"/>
  <c r="M44" i="1"/>
  <c r="BG44" i="1"/>
  <c r="N44" i="1"/>
  <c r="Q44" i="1"/>
  <c r="M5" i="1"/>
  <c r="N5" i="1"/>
  <c r="AX5" i="1"/>
  <c r="Q5" i="1"/>
  <c r="M76" i="1"/>
  <c r="AX76" i="1"/>
  <c r="N76" i="1"/>
  <c r="Q76" i="1"/>
  <c r="Q39" i="1"/>
  <c r="N39" i="1"/>
  <c r="BG39" i="1"/>
  <c r="M39" i="1"/>
  <c r="T72" i="1"/>
  <c r="AC6" i="3"/>
  <c r="T22" i="3"/>
  <c r="T10" i="3"/>
  <c r="AO37" i="3"/>
  <c r="AX28" i="3"/>
  <c r="BP14" i="3"/>
  <c r="AO12" i="3"/>
  <c r="AC12" i="3"/>
  <c r="AC14" i="3"/>
  <c r="AX20" i="3"/>
  <c r="BG20" i="3"/>
  <c r="AX16" i="3"/>
  <c r="BG16" i="3"/>
  <c r="AC10" i="3"/>
  <c r="AO10" i="3"/>
  <c r="AX10" i="3"/>
  <c r="BP10" i="3"/>
  <c r="AC4" i="3"/>
  <c r="T20" i="3"/>
  <c r="T4" i="3"/>
  <c r="BP3" i="3"/>
  <c r="BP8" i="3"/>
  <c r="AX18" i="3"/>
  <c r="T18" i="3"/>
  <c r="AX22" i="3"/>
  <c r="BP22" i="3"/>
  <c r="AO51" i="3"/>
  <c r="BP37" i="3"/>
  <c r="BP38" i="3"/>
  <c r="AC34" i="3"/>
  <c r="BP51" i="3"/>
  <c r="T42" i="3"/>
  <c r="T51" i="3"/>
  <c r="T34" i="1"/>
  <c r="T29" i="1"/>
  <c r="AO44" i="1"/>
  <c r="AX74" i="1"/>
  <c r="AC21" i="1"/>
  <c r="AC34" i="1"/>
  <c r="BG41" i="1"/>
  <c r="BP82" i="1"/>
  <c r="AX82" i="1"/>
  <c r="AX24" i="1"/>
  <c r="BG30" i="1"/>
  <c r="BP10" i="1"/>
  <c r="AX10" i="1"/>
  <c r="AC48" i="1"/>
  <c r="BG45" i="1"/>
  <c r="T45" i="1"/>
  <c r="AX35" i="1"/>
  <c r="T35" i="1"/>
  <c r="BG25" i="1"/>
  <c r="AO25" i="1"/>
  <c r="T47" i="1"/>
  <c r="BG56" i="1"/>
  <c r="T56" i="1"/>
  <c r="BP4" i="1"/>
  <c r="AO4" i="1"/>
  <c r="BP9" i="1"/>
  <c r="AX9" i="1"/>
  <c r="AO9" i="1"/>
  <c r="T52" i="1"/>
  <c r="T21" i="1"/>
  <c r="AO30" i="1"/>
  <c r="BP72" i="1"/>
  <c r="AC72" i="1"/>
  <c r="AX57" i="1"/>
  <c r="BP29" i="1"/>
  <c r="AC29" i="1"/>
  <c r="BP5" i="1"/>
  <c r="AO5" i="1"/>
  <c r="AO16" i="1"/>
  <c r="BP18" i="1"/>
  <c r="AO18" i="1"/>
  <c r="BG23" i="1"/>
  <c r="BP52" i="1"/>
  <c r="BP60" i="1"/>
  <c r="AO60" i="1"/>
  <c r="BP61" i="1"/>
  <c r="BP33" i="1"/>
  <c r="AX33" i="1"/>
  <c r="BP55" i="1"/>
  <c r="AX55" i="1"/>
  <c r="AO55" i="1"/>
  <c r="AX6" i="1"/>
  <c r="BP6" i="1"/>
  <c r="BG6" i="1"/>
  <c r="BP49" i="1"/>
  <c r="BG49" i="1"/>
  <c r="AX49" i="1"/>
  <c r="BP84" i="1"/>
  <c r="AX22" i="1"/>
  <c r="BP22" i="1"/>
  <c r="AO22" i="1"/>
  <c r="T44" i="1"/>
  <c r="T23" i="1"/>
  <c r="T60" i="1"/>
  <c r="T82" i="1"/>
  <c r="T10" i="1"/>
  <c r="T22" i="1"/>
  <c r="AC44" i="1"/>
  <c r="AC14" i="1"/>
  <c r="AC60" i="1"/>
  <c r="AO3" i="1"/>
  <c r="AX3" i="1"/>
  <c r="BP13" i="1"/>
  <c r="AX13" i="1"/>
  <c r="BP42" i="1"/>
  <c r="BP44" i="1"/>
  <c r="AX44" i="1"/>
  <c r="BG48" i="1"/>
  <c r="BP14" i="1"/>
  <c r="AX14" i="1"/>
  <c r="BP74" i="1"/>
  <c r="BG21" i="1"/>
  <c r="AX21" i="1"/>
  <c r="BP34" i="1"/>
  <c r="AX34" i="1"/>
  <c r="BP31" i="1"/>
  <c r="BG31" i="1"/>
  <c r="AX28" i="1"/>
  <c r="T5" i="1"/>
  <c r="T16" i="1"/>
  <c r="T33" i="1"/>
  <c r="T49" i="1"/>
  <c r="AC5" i="1"/>
  <c r="AC35" i="1"/>
  <c r="AC7" i="1"/>
  <c r="AC33" i="1"/>
  <c r="AC49" i="1"/>
  <c r="AC28" i="1"/>
  <c r="AO38" i="1"/>
  <c r="AO72" i="1"/>
  <c r="AO41" i="1"/>
  <c r="AO29" i="1"/>
  <c r="BG52" i="1"/>
  <c r="BG3" i="1"/>
  <c r="AC27" i="1"/>
  <c r="AO27" i="1"/>
  <c r="T38" i="3"/>
  <c r="AC38" i="3"/>
  <c r="T19" i="3"/>
  <c r="AX50" i="3"/>
  <c r="BG7" i="3"/>
  <c r="J11" i="3"/>
  <c r="BJ34" i="3"/>
  <c r="T48" i="3"/>
  <c r="AC51" i="3"/>
  <c r="BP48" i="3"/>
  <c r="BP17" i="3"/>
  <c r="AX6" i="3"/>
  <c r="AO23" i="3"/>
  <c r="AX4" i="3"/>
  <c r="BP31" i="3"/>
  <c r="BG8" i="3"/>
  <c r="T14" i="3"/>
  <c r="AO20" i="3"/>
  <c r="AO18" i="3"/>
  <c r="BP4" i="3"/>
  <c r="BS50" i="3"/>
  <c r="BA48" i="3"/>
  <c r="AR37" i="3"/>
  <c r="W17" i="3"/>
  <c r="BA24" i="3"/>
  <c r="AL23" i="3"/>
  <c r="BV22" i="3"/>
  <c r="BV35" i="3"/>
  <c r="BA19" i="3"/>
  <c r="W8" i="3"/>
  <c r="AL4" i="3"/>
  <c r="H36" i="3"/>
  <c r="H30" i="3"/>
  <c r="BP44" i="3"/>
  <c r="BG9" i="3"/>
  <c r="AX38" i="3"/>
  <c r="BA28" i="3"/>
  <c r="BD5" i="3"/>
  <c r="T17" i="3"/>
  <c r="BP18" i="3"/>
  <c r="BP21" i="3"/>
  <c r="AO21" i="3"/>
  <c r="BP5" i="3"/>
  <c r="AC11" i="3"/>
  <c r="AX37" i="3"/>
  <c r="AO50" i="3"/>
  <c r="BA50" i="3"/>
  <c r="W28" i="3"/>
  <c r="BS4" i="3"/>
  <c r="H26" i="3"/>
  <c r="H46" i="3"/>
  <c r="K46" i="3"/>
  <c r="BJ51" i="3"/>
  <c r="T34" i="3"/>
  <c r="T28" i="3"/>
  <c r="BP50" i="3"/>
  <c r="AC37" i="3"/>
  <c r="H37" i="3"/>
  <c r="BP42" i="3"/>
  <c r="AO9" i="3"/>
  <c r="T13" i="3"/>
  <c r="AX24" i="3"/>
  <c r="BP19" i="3"/>
  <c r="AX8" i="3"/>
  <c r="BG23" i="3"/>
  <c r="T21" i="3"/>
  <c r="T35" i="3"/>
  <c r="AC35" i="3"/>
  <c r="AC20" i="3"/>
  <c r="BG31" i="3"/>
  <c r="BG3" i="3"/>
  <c r="AO31" i="3"/>
  <c r="AC8" i="3"/>
  <c r="AC15" i="3"/>
  <c r="T3" i="3"/>
  <c r="BP35" i="3"/>
  <c r="BP16" i="3"/>
  <c r="T23" i="3"/>
  <c r="T9" i="3"/>
  <c r="AO11" i="3"/>
  <c r="BG44" i="3"/>
  <c r="AR51" i="3"/>
  <c r="AR38" i="3"/>
  <c r="BJ17" i="3"/>
  <c r="Z17" i="3"/>
  <c r="AR42" i="3"/>
  <c r="AU9" i="3"/>
  <c r="AF10" i="3"/>
  <c r="BA16" i="3"/>
  <c r="AF22" i="3"/>
  <c r="BA18" i="3"/>
  <c r="AF20" i="3"/>
  <c r="BD13" i="3"/>
  <c r="BV8" i="3"/>
  <c r="AL31" i="3"/>
  <c r="BD7" i="3"/>
  <c r="J48" i="3"/>
  <c r="J17" i="3"/>
  <c r="J4" i="3"/>
  <c r="J18" i="3"/>
  <c r="J6" i="3"/>
  <c r="J3" i="3"/>
  <c r="I45" i="3"/>
  <c r="I33" i="3"/>
  <c r="H49" i="3"/>
  <c r="AI17" i="3"/>
  <c r="T50" i="3"/>
  <c r="AO24" i="3"/>
  <c r="BP15" i="3"/>
  <c r="AC7" i="3"/>
  <c r="AC23" i="3"/>
  <c r="AC21" i="3"/>
  <c r="BG35" i="3"/>
  <c r="AX31" i="3"/>
  <c r="AO3" i="3"/>
  <c r="AO28" i="3"/>
  <c r="BG11" i="3"/>
  <c r="W51" i="3"/>
  <c r="AR17" i="3"/>
  <c r="AL8" i="3"/>
  <c r="J34" i="3"/>
  <c r="J28" i="3"/>
  <c r="J22" i="3"/>
  <c r="J8" i="3"/>
  <c r="J12" i="3"/>
  <c r="H43" i="3"/>
  <c r="I41" i="3"/>
  <c r="T37" i="3"/>
  <c r="AC50" i="3"/>
  <c r="H50" i="3"/>
  <c r="BP11" i="3"/>
  <c r="AC9" i="3"/>
  <c r="T15" i="3"/>
  <c r="BG21" i="3"/>
  <c r="BP34" i="3"/>
  <c r="H34" i="3"/>
  <c r="T6" i="3"/>
  <c r="BP13" i="3"/>
  <c r="AC3" i="3"/>
  <c r="H3" i="3"/>
  <c r="BG12" i="3"/>
  <c r="AX34" i="3"/>
  <c r="AO7" i="3"/>
  <c r="AO5" i="3"/>
  <c r="BG24" i="3"/>
  <c r="AC42" i="3"/>
  <c r="BG28" i="3"/>
  <c r="BG34" i="3"/>
  <c r="AI51" i="3"/>
  <c r="BA34" i="3"/>
  <c r="AI48" i="3"/>
  <c r="BJ28" i="3"/>
  <c r="BS37" i="3"/>
  <c r="AR11" i="3"/>
  <c r="AF23" i="3"/>
  <c r="AF35" i="3"/>
  <c r="AL19" i="3"/>
  <c r="BD15" i="3"/>
  <c r="BV12" i="3"/>
  <c r="AL5" i="3"/>
  <c r="J50" i="3"/>
  <c r="J37" i="3"/>
  <c r="J21" i="3"/>
  <c r="J5" i="3"/>
  <c r="W4" i="3"/>
  <c r="I46" i="3"/>
  <c r="I27" i="3"/>
  <c r="H45" i="3"/>
  <c r="AC20" i="1"/>
  <c r="BG20" i="1"/>
  <c r="T20" i="1"/>
  <c r="AO20" i="1"/>
  <c r="AX20" i="1"/>
  <c r="BG8" i="1"/>
  <c r="AC8" i="1"/>
  <c r="AX8" i="1"/>
  <c r="AO47" i="1"/>
  <c r="BG47" i="1"/>
  <c r="BP47" i="1"/>
  <c r="AC47" i="1"/>
  <c r="AX47" i="1"/>
  <c r="AO74" i="1"/>
  <c r="BG74" i="1"/>
  <c r="T74" i="1"/>
  <c r="AC74" i="1"/>
  <c r="T46" i="1"/>
  <c r="AC46" i="1"/>
  <c r="BG46" i="1"/>
  <c r="AO46" i="1"/>
  <c r="AX46" i="1"/>
  <c r="BP36" i="1"/>
  <c r="BG37" i="1"/>
  <c r="BP8" i="1"/>
  <c r="AC37" i="1"/>
  <c r="AX54" i="1"/>
  <c r="T8" i="1"/>
  <c r="BP46" i="1"/>
  <c r="AX17" i="1"/>
  <c r="BP20" i="1"/>
  <c r="BG38" i="1"/>
  <c r="AC38" i="1"/>
  <c r="AX38" i="1"/>
  <c r="BP38" i="1"/>
  <c r="AX40" i="1"/>
  <c r="BG40" i="1"/>
  <c r="T40" i="1"/>
  <c r="AO40" i="1"/>
  <c r="AC40" i="1"/>
  <c r="AC42" i="1"/>
  <c r="T42" i="1"/>
  <c r="AO42" i="1"/>
  <c r="BG42" i="1"/>
  <c r="AC61" i="1"/>
  <c r="T61" i="1"/>
  <c r="BG61" i="1"/>
  <c r="AX61" i="1"/>
  <c r="AO61" i="1"/>
  <c r="T37" i="1"/>
  <c r="AX37" i="1"/>
  <c r="AO37" i="1"/>
  <c r="BG12" i="1"/>
  <c r="T12" i="1"/>
  <c r="AC12" i="1"/>
  <c r="AX12" i="1"/>
  <c r="BP12" i="1"/>
  <c r="AO12" i="1"/>
  <c r="AC26" i="1"/>
  <c r="BP26" i="1"/>
  <c r="T26" i="1"/>
  <c r="AX26" i="1"/>
  <c r="BP54" i="1"/>
  <c r="AC54" i="1"/>
  <c r="AO54" i="1"/>
  <c r="T54" i="1"/>
  <c r="AC24" i="1"/>
  <c r="BG24" i="1"/>
  <c r="AO24" i="1"/>
  <c r="H24" i="1"/>
  <c r="BP24" i="1"/>
  <c r="BP43" i="1"/>
  <c r="T43" i="1"/>
  <c r="AX43" i="1"/>
  <c r="AO43" i="1"/>
  <c r="AC43" i="1"/>
  <c r="BG15" i="1"/>
  <c r="AX15" i="1"/>
  <c r="AO15" i="1"/>
  <c r="BP15" i="1"/>
  <c r="T15" i="1"/>
  <c r="AX84" i="1"/>
  <c r="T84" i="1"/>
  <c r="AO84" i="1"/>
  <c r="AC36" i="1"/>
  <c r="BG36" i="1"/>
  <c r="AO36" i="1"/>
  <c r="AC3" i="1"/>
  <c r="BP3" i="1"/>
  <c r="T3" i="1"/>
  <c r="H3" i="1"/>
  <c r="BG28" i="1"/>
  <c r="T28" i="1"/>
  <c r="AO28" i="1"/>
  <c r="H28" i="1"/>
  <c r="AX27" i="1"/>
  <c r="T27" i="1"/>
  <c r="BP27" i="1"/>
  <c r="BG27" i="1"/>
  <c r="AX39" i="1"/>
  <c r="BP39" i="1"/>
  <c r="BG17" i="1"/>
  <c r="AC17" i="1"/>
  <c r="BP17" i="1"/>
  <c r="AO11" i="1"/>
  <c r="BP11" i="1"/>
  <c r="BG11" i="1"/>
  <c r="T11" i="1"/>
  <c r="AX68" i="1"/>
  <c r="AC68" i="1"/>
  <c r="BP68" i="1"/>
  <c r="T68" i="1"/>
  <c r="AO68" i="1"/>
  <c r="AX78" i="1"/>
  <c r="AC78" i="1"/>
  <c r="AO78" i="1"/>
  <c r="T78" i="1"/>
  <c r="AO26" i="1"/>
  <c r="AC11" i="1"/>
  <c r="T24" i="1"/>
  <c r="AX36" i="1"/>
  <c r="BG78" i="1"/>
  <c r="AO8" i="1"/>
  <c r="H8" i="1"/>
  <c r="AC15" i="1"/>
  <c r="BG26" i="1"/>
  <c r="BG68" i="1"/>
  <c r="BG32" i="1"/>
  <c r="T32" i="1"/>
  <c r="AO32" i="1"/>
  <c r="AC32" i="1"/>
  <c r="AX80" i="1"/>
  <c r="BG80" i="1"/>
  <c r="AC80" i="1"/>
  <c r="AO80" i="1"/>
  <c r="BP23" i="1"/>
  <c r="AX23" i="1"/>
  <c r="AC23" i="1"/>
  <c r="AO23" i="1"/>
  <c r="H23" i="1"/>
  <c r="AX7" i="1"/>
  <c r="BP7" i="1"/>
  <c r="AO7" i="1"/>
  <c r="T19" i="1"/>
  <c r="BG19" i="1"/>
  <c r="AC19" i="1"/>
  <c r="AO19" i="1"/>
  <c r="AX19" i="1"/>
  <c r="BP19" i="1"/>
  <c r="BG7" i="1"/>
  <c r="AO39" i="1"/>
  <c r="AC84" i="1"/>
  <c r="BP78" i="1"/>
  <c r="BG43" i="1"/>
  <c r="AC52" i="1"/>
  <c r="AX52" i="1"/>
  <c r="AC4" i="1"/>
  <c r="BG4" i="1"/>
  <c r="BG9" i="1"/>
  <c r="T9" i="1"/>
  <c r="H9" i="1"/>
  <c r="AI76" i="1"/>
  <c r="BM76" i="1"/>
  <c r="Z42" i="1"/>
  <c r="BA42" i="1"/>
  <c r="BM42" i="1"/>
  <c r="AC45" i="1"/>
  <c r="AX45" i="1"/>
  <c r="BP25" i="1"/>
  <c r="T25" i="1"/>
  <c r="H25" i="1"/>
  <c r="AC82" i="1"/>
  <c r="AO82" i="1"/>
  <c r="AO57" i="1"/>
  <c r="AC31" i="1"/>
  <c r="AC56" i="1"/>
  <c r="AC16" i="1"/>
  <c r="T31" i="1"/>
  <c r="T57" i="1"/>
  <c r="AX31" i="1"/>
  <c r="BG34" i="1"/>
  <c r="BP21" i="1"/>
  <c r="AX48" i="1"/>
  <c r="BG13" i="1"/>
  <c r="AC22" i="1"/>
  <c r="AC18" i="1"/>
  <c r="T14" i="1"/>
  <c r="AO6" i="1"/>
  <c r="BG55" i="1"/>
  <c r="AO33" i="1"/>
  <c r="AX60" i="1"/>
  <c r="BG16" i="1"/>
  <c r="BG5" i="1"/>
  <c r="BG29" i="1"/>
  <c r="AC57" i="1"/>
  <c r="AX72" i="1"/>
  <c r="H72" i="1"/>
  <c r="AO10" i="1"/>
  <c r="H10" i="1"/>
  <c r="AO13" i="1"/>
  <c r="AC25" i="1"/>
  <c r="T41" i="1"/>
  <c r="H41" i="1"/>
  <c r="AC9" i="1"/>
  <c r="AX4" i="1"/>
  <c r="BP56" i="1"/>
  <c r="AO35" i="1"/>
  <c r="AO45" i="1"/>
  <c r="BG10" i="1"/>
  <c r="BP30" i="1"/>
  <c r="BG82" i="1"/>
  <c r="BP41" i="1"/>
  <c r="AI4" i="1"/>
  <c r="BM4" i="1"/>
  <c r="AR37" i="1"/>
  <c r="BJ37" i="1"/>
  <c r="W36" i="1"/>
  <c r="AU36" i="1"/>
  <c r="BS36" i="1"/>
  <c r="Z38" i="1"/>
  <c r="BA38" i="1"/>
  <c r="AI45" i="1"/>
  <c r="BM45" i="1"/>
  <c r="BS30" i="1"/>
  <c r="AI30" i="1"/>
  <c r="BA30" i="1"/>
  <c r="AI54" i="1"/>
  <c r="W54" i="1"/>
  <c r="AL54" i="1"/>
  <c r="BD54" i="1"/>
  <c r="BM8" i="1"/>
  <c r="AR8" i="1"/>
  <c r="BG14" i="1"/>
  <c r="BP48" i="1"/>
  <c r="T18" i="1"/>
  <c r="AO52" i="1"/>
  <c r="H52" i="1"/>
  <c r="BG18" i="1"/>
  <c r="BP16" i="1"/>
  <c r="BP57" i="1"/>
  <c r="T55" i="1"/>
  <c r="H55" i="1"/>
  <c r="T4" i="1"/>
  <c r="AO56" i="1"/>
  <c r="AX25" i="1"/>
  <c r="BP35" i="1"/>
  <c r="H35" i="1"/>
  <c r="BP45" i="1"/>
  <c r="T30" i="1"/>
  <c r="AX30" i="1"/>
  <c r="AX41" i="1"/>
  <c r="AO48" i="1"/>
  <c r="AC6" i="1"/>
  <c r="AI80" i="1"/>
  <c r="BM80" i="1"/>
  <c r="AI55" i="1"/>
  <c r="BD55" i="1"/>
  <c r="AU28" i="1"/>
  <c r="BD28" i="1"/>
  <c r="W29" i="1"/>
  <c r="BD29" i="1"/>
  <c r="AI14" i="1"/>
  <c r="BM14" i="1"/>
  <c r="BM5" i="1"/>
  <c r="AF5" i="1"/>
  <c r="AR5" i="1"/>
  <c r="AO59" i="1"/>
  <c r="AI82" i="1"/>
  <c r="AI47" i="1"/>
  <c r="AI78" i="1"/>
  <c r="BJ42" i="1"/>
  <c r="W55" i="1"/>
  <c r="AU32" i="1"/>
  <c r="AI28" i="1"/>
  <c r="BD27" i="1"/>
  <c r="BA35" i="1"/>
  <c r="BA59" i="1"/>
  <c r="AI7" i="1"/>
  <c r="AI22" i="1"/>
  <c r="BJ25" i="1"/>
  <c r="AI18" i="1"/>
  <c r="AI84" i="1"/>
  <c r="AI60" i="1"/>
  <c r="AI48" i="1"/>
  <c r="AI44" i="1"/>
  <c r="AR43" i="1"/>
  <c r="Z41" i="1"/>
  <c r="W37" i="1"/>
  <c r="AU34" i="1"/>
  <c r="BS57" i="1"/>
  <c r="AU29" i="1"/>
  <c r="AL16" i="1"/>
  <c r="W30" i="1"/>
  <c r="AI31" i="1"/>
  <c r="W23" i="1"/>
  <c r="BJ20" i="1"/>
  <c r="BJ8" i="1"/>
  <c r="BJ52" i="1"/>
  <c r="Z5" i="1"/>
  <c r="H65" i="1"/>
  <c r="I58" i="1"/>
  <c r="I89" i="1"/>
  <c r="I77" i="1"/>
  <c r="I81" i="1"/>
  <c r="I64" i="1"/>
  <c r="H83" i="1"/>
  <c r="I71" i="1"/>
  <c r="H58" i="1"/>
  <c r="H90" i="1"/>
  <c r="H75" i="1"/>
  <c r="K75" i="1"/>
  <c r="I62" i="1"/>
  <c r="I85" i="1"/>
  <c r="H18" i="1"/>
  <c r="H5" i="1"/>
  <c r="AC39" i="1"/>
  <c r="H36" i="1"/>
  <c r="H78" i="1"/>
  <c r="H49" i="1"/>
  <c r="H37" i="1"/>
  <c r="H56" i="1"/>
  <c r="BP76" i="1"/>
  <c r="T39" i="1"/>
  <c r="H19" i="1"/>
  <c r="H42" i="1"/>
  <c r="AC76" i="1"/>
  <c r="H22" i="1"/>
  <c r="H82" i="1"/>
  <c r="H7" i="1"/>
  <c r="H27" i="1"/>
  <c r="H68" i="1"/>
  <c r="T76" i="1"/>
  <c r="H46" i="1"/>
  <c r="H44" i="1"/>
  <c r="H11" i="1"/>
  <c r="H40" i="1"/>
  <c r="AO76" i="1"/>
  <c r="BG76" i="1"/>
  <c r="H29" i="1"/>
  <c r="H84" i="1"/>
  <c r="H6" i="1"/>
  <c r="H33" i="1"/>
  <c r="H60" i="1"/>
  <c r="H15" i="1"/>
  <c r="H12" i="1"/>
  <c r="H47" i="1"/>
  <c r="H45" i="1"/>
  <c r="T80" i="1"/>
  <c r="H80" i="1"/>
  <c r="BP80" i="1"/>
  <c r="BP40" i="1"/>
  <c r="BP32" i="1"/>
  <c r="H48" i="1"/>
  <c r="H31" i="1"/>
  <c r="H74" i="1"/>
  <c r="T17" i="1"/>
  <c r="J4" i="1"/>
  <c r="J5" i="1"/>
  <c r="J19" i="1"/>
  <c r="J52" i="1"/>
  <c r="J20" i="1"/>
  <c r="J7" i="1"/>
  <c r="J38" i="1"/>
  <c r="J61" i="1"/>
  <c r="J28" i="1"/>
  <c r="J57" i="1"/>
  <c r="J36" i="1"/>
  <c r="J41" i="1"/>
  <c r="J76" i="1"/>
  <c r="J80" i="1"/>
  <c r="J45" i="1"/>
  <c r="J39" i="1"/>
  <c r="J59" i="1"/>
  <c r="BG59" i="1"/>
  <c r="Z4" i="1"/>
  <c r="Z84" i="1"/>
  <c r="Z40" i="1"/>
  <c r="Z82" i="1"/>
  <c r="Z45" i="1"/>
  <c r="Z60" i="1"/>
  <c r="Z46" i="1"/>
  <c r="Z47" i="1"/>
  <c r="Z80" i="1"/>
  <c r="Z48" i="1"/>
  <c r="Z49" i="1"/>
  <c r="Z78" i="1"/>
  <c r="Z76" i="1"/>
  <c r="Z44" i="1"/>
  <c r="AI42" i="1"/>
  <c r="BS43" i="1"/>
  <c r="AI43" i="1"/>
  <c r="BA37" i="1"/>
  <c r="AI37" i="1"/>
  <c r="W74" i="1"/>
  <c r="BS55" i="1"/>
  <c r="BD36" i="1"/>
  <c r="AI36" i="1"/>
  <c r="W34" i="1"/>
  <c r="BS32" i="1"/>
  <c r="W32" i="1"/>
  <c r="AI57" i="1"/>
  <c r="W33" i="1"/>
  <c r="BS28" i="1"/>
  <c r="W28" i="1"/>
  <c r="AI27" i="1"/>
  <c r="W26" i="1"/>
  <c r="BS29" i="1"/>
  <c r="BD16" i="1"/>
  <c r="AI35" i="1"/>
  <c r="BD38" i="1"/>
  <c r="AI38" i="1"/>
  <c r="BV30" i="1"/>
  <c r="AL30" i="1"/>
  <c r="Z30" i="1"/>
  <c r="W31" i="1"/>
  <c r="BA54" i="1"/>
  <c r="Z54" i="1"/>
  <c r="AI21" i="1"/>
  <c r="BJ24" i="1"/>
  <c r="AI25" i="1"/>
  <c r="AI19" i="1"/>
  <c r="AR15" i="1"/>
  <c r="AI13" i="1"/>
  <c r="AI11" i="1"/>
  <c r="AI12" i="1"/>
  <c r="AI9" i="1"/>
  <c r="AI3" i="1"/>
  <c r="AI39" i="1"/>
  <c r="AI10" i="1"/>
  <c r="AI6" i="1"/>
  <c r="BJ5" i="1"/>
  <c r="AI5" i="1"/>
  <c r="W5" i="1"/>
  <c r="H86" i="1"/>
  <c r="J9" i="1"/>
  <c r="J11" i="1"/>
  <c r="J17" i="1"/>
  <c r="J25" i="1"/>
  <c r="J22" i="1"/>
  <c r="J54" i="1"/>
  <c r="J35" i="1"/>
  <c r="J26" i="1"/>
  <c r="J68" i="1"/>
  <c r="J56" i="1"/>
  <c r="J72" i="1"/>
  <c r="J43" i="1"/>
  <c r="J78" i="1"/>
  <c r="J47" i="1"/>
  <c r="J82" i="1"/>
  <c r="K86" i="1"/>
  <c r="H16" i="1"/>
  <c r="H30" i="1"/>
  <c r="H54" i="1"/>
  <c r="H4" i="1"/>
  <c r="AX32" i="1"/>
  <c r="H32" i="1"/>
  <c r="H21" i="1"/>
  <c r="T38" i="1"/>
  <c r="H38" i="1"/>
  <c r="T13" i="1"/>
  <c r="J6" i="1"/>
  <c r="J13" i="1"/>
  <c r="J18" i="1"/>
  <c r="J14" i="1"/>
  <c r="J23" i="1"/>
  <c r="J31" i="1"/>
  <c r="J16" i="1"/>
  <c r="J10" i="1"/>
  <c r="J33" i="1"/>
  <c r="J55" i="1"/>
  <c r="J74" i="1"/>
  <c r="J42" i="1"/>
  <c r="J49" i="1"/>
  <c r="J46" i="1"/>
  <c r="J40" i="1"/>
  <c r="T59" i="1"/>
  <c r="AR4" i="1"/>
  <c r="AR84" i="1"/>
  <c r="AR40" i="1"/>
  <c r="AR82" i="1"/>
  <c r="AR45" i="1"/>
  <c r="AR60" i="1"/>
  <c r="AR46" i="1"/>
  <c r="AR47" i="1"/>
  <c r="AR80" i="1"/>
  <c r="AR48" i="1"/>
  <c r="AR49" i="1"/>
  <c r="AR78" i="1"/>
  <c r="AR76" i="1"/>
  <c r="AR44" i="1"/>
  <c r="AR42" i="1"/>
  <c r="BA43" i="1"/>
  <c r="AU55" i="1"/>
  <c r="AL29" i="1"/>
  <c r="AI16" i="1"/>
  <c r="BS35" i="1"/>
  <c r="AL38" i="1"/>
  <c r="BA31" i="1"/>
  <c r="AI20" i="1"/>
  <c r="BM24" i="1"/>
  <c r="BM22" i="1"/>
  <c r="AI52" i="1"/>
  <c r="AR17" i="1"/>
  <c r="BM13" i="1"/>
  <c r="BM11" i="1"/>
  <c r="BM12" i="1"/>
  <c r="BM9" i="1"/>
  <c r="BM3" i="1"/>
  <c r="BM39" i="1"/>
  <c r="BM10" i="1"/>
  <c r="BM6" i="1"/>
  <c r="BS5" i="1"/>
  <c r="AU5" i="1"/>
  <c r="H51" i="1"/>
  <c r="H34" i="1"/>
  <c r="H14" i="1"/>
  <c r="J3" i="1"/>
  <c r="J12" i="1"/>
  <c r="J15" i="1"/>
  <c r="J8" i="1"/>
  <c r="J21" i="1"/>
  <c r="J24" i="1"/>
  <c r="J30" i="1"/>
  <c r="J29" i="1"/>
  <c r="J27" i="1"/>
  <c r="J32" i="1"/>
  <c r="J34" i="1"/>
  <c r="J37" i="1"/>
  <c r="J48" i="1"/>
  <c r="J60" i="1"/>
  <c r="J84" i="1"/>
  <c r="BD56" i="1"/>
  <c r="BD68" i="1"/>
  <c r="BD61" i="1"/>
  <c r="AI29" i="1"/>
  <c r="BS16" i="1"/>
  <c r="W16" i="1"/>
  <c r="BV38" i="1"/>
  <c r="W38" i="1"/>
  <c r="BM20" i="1"/>
  <c r="AR24" i="1"/>
  <c r="AI8" i="1"/>
  <c r="BM52" i="1"/>
  <c r="AR13" i="1"/>
  <c r="AR11" i="1"/>
  <c r="AR12" i="1"/>
  <c r="AR9" i="1"/>
  <c r="AR3" i="1"/>
  <c r="AR39" i="1"/>
  <c r="AR10" i="1"/>
  <c r="AR6" i="1"/>
  <c r="H67" i="1"/>
  <c r="J7" i="3"/>
  <c r="J14" i="3"/>
  <c r="J51" i="3"/>
  <c r="I40" i="3"/>
  <c r="J16" i="3"/>
  <c r="I25" i="3"/>
  <c r="K25" i="3"/>
  <c r="I47" i="3"/>
  <c r="J38" i="3"/>
  <c r="H39" i="3"/>
  <c r="J20" i="3"/>
  <c r="J42" i="3"/>
  <c r="H29" i="3"/>
  <c r="J31" i="3"/>
  <c r="J19" i="3"/>
  <c r="J24" i="3"/>
  <c r="H47" i="3"/>
  <c r="K47" i="3"/>
  <c r="J44" i="1"/>
  <c r="K63" i="1"/>
  <c r="K89" i="1"/>
  <c r="K88" i="1"/>
  <c r="K69" i="1"/>
  <c r="K64" i="1"/>
  <c r="K90" i="1"/>
  <c r="K83" i="1"/>
  <c r="K65" i="1"/>
  <c r="K71" i="1"/>
  <c r="K50" i="1"/>
  <c r="K67" i="1"/>
  <c r="J10" i="3"/>
  <c r="K58" i="1"/>
  <c r="K77" i="1"/>
  <c r="K62" i="1"/>
  <c r="K66" i="1"/>
  <c r="K85" i="1"/>
  <c r="K73" i="1"/>
  <c r="K87" i="1"/>
  <c r="K53" i="1"/>
  <c r="H39" i="1"/>
  <c r="H13" i="1"/>
  <c r="H17" i="1"/>
  <c r="K70" i="1"/>
  <c r="H61" i="1"/>
  <c r="K79" i="1"/>
  <c r="K51" i="1"/>
  <c r="K81" i="1"/>
  <c r="I43" i="3"/>
  <c r="K45" i="3"/>
  <c r="I49" i="3"/>
  <c r="I29" i="3"/>
  <c r="I36" i="3"/>
  <c r="K36" i="3"/>
  <c r="H41" i="3"/>
  <c r="K41" i="3"/>
  <c r="H33" i="3"/>
  <c r="K33" i="3"/>
  <c r="H40" i="3"/>
  <c r="I30" i="3"/>
  <c r="K30" i="3"/>
  <c r="I26" i="3"/>
  <c r="K26" i="3"/>
  <c r="I32" i="3"/>
  <c r="K32" i="3"/>
  <c r="I39" i="3"/>
  <c r="H27" i="3"/>
  <c r="K27" i="3"/>
  <c r="BV15" i="3"/>
  <c r="BG5" i="3"/>
  <c r="BP12" i="3"/>
  <c r="BG15" i="3"/>
  <c r="AC31" i="3"/>
  <c r="T8" i="3"/>
  <c r="BG22" i="3"/>
  <c r="BG10" i="3"/>
  <c r="H10" i="3"/>
  <c r="BG37" i="3"/>
  <c r="BG51" i="3"/>
  <c r="H51" i="3"/>
  <c r="BA51" i="3"/>
  <c r="AR34" i="3"/>
  <c r="AI50" i="3"/>
  <c r="AF50" i="3"/>
  <c r="BS48" i="3"/>
  <c r="AF48" i="3"/>
  <c r="AI28" i="3"/>
  <c r="BA37" i="3"/>
  <c r="W37" i="3"/>
  <c r="BA44" i="3"/>
  <c r="BA17" i="3"/>
  <c r="BJ42" i="3"/>
  <c r="W42" i="3"/>
  <c r="BD10" i="3"/>
  <c r="BV24" i="3"/>
  <c r="AF24" i="3"/>
  <c r="BA23" i="3"/>
  <c r="AL16" i="3"/>
  <c r="BD22" i="3"/>
  <c r="BV21" i="3"/>
  <c r="AF21" i="3"/>
  <c r="BA35" i="3"/>
  <c r="AL18" i="3"/>
  <c r="BD20" i="3"/>
  <c r="BV19" i="3"/>
  <c r="W13" i="3"/>
  <c r="BD8" i="3"/>
  <c r="BD31" i="3"/>
  <c r="AL15" i="3"/>
  <c r="BD4" i="3"/>
  <c r="AF4" i="3"/>
  <c r="W34" i="3"/>
  <c r="BJ48" i="3"/>
  <c r="W48" i="3"/>
  <c r="AL10" i="3"/>
  <c r="BD24" i="3"/>
  <c r="AL22" i="3"/>
  <c r="BD21" i="3"/>
  <c r="AL20" i="3"/>
  <c r="BD19" i="3"/>
  <c r="BV7" i="3"/>
  <c r="BV4" i="3"/>
  <c r="BA4" i="3"/>
  <c r="Z4" i="3"/>
  <c r="BG6" i="3"/>
  <c r="AO14" i="3"/>
  <c r="BG19" i="3"/>
  <c r="AC18" i="3"/>
  <c r="AO38" i="3"/>
  <c r="H38" i="3"/>
  <c r="BS51" i="3"/>
  <c r="AI34" i="3"/>
  <c r="W50" i="3"/>
  <c r="BA38" i="3"/>
  <c r="AR28" i="3"/>
  <c r="AI37" i="3"/>
  <c r="AF37" i="3"/>
  <c r="AR44" i="3"/>
  <c r="BS17" i="3"/>
  <c r="AF17" i="3"/>
  <c r="AI42" i="3"/>
  <c r="Z42" i="3"/>
  <c r="BA10" i="3"/>
  <c r="AL24" i="3"/>
  <c r="BD23" i="3"/>
  <c r="BV16" i="3"/>
  <c r="AF16" i="3"/>
  <c r="BA22" i="3"/>
  <c r="AL21" i="3"/>
  <c r="BD35" i="3"/>
  <c r="BV18" i="3"/>
  <c r="AF18" i="3"/>
  <c r="BA20" i="3"/>
  <c r="AL13" i="3"/>
  <c r="W15" i="3"/>
  <c r="BD12" i="3"/>
  <c r="BG13" i="3"/>
  <c r="AC13" i="3"/>
  <c r="T44" i="3"/>
  <c r="T11" i="3"/>
  <c r="AC28" i="3"/>
  <c r="H28" i="3"/>
  <c r="AC44" i="3"/>
  <c r="AX9" i="3"/>
  <c r="AO22" i="3"/>
  <c r="BP24" i="3"/>
  <c r="AX13" i="3"/>
  <c r="AX15" i="3"/>
  <c r="AX5" i="3"/>
  <c r="BP23" i="3"/>
  <c r="H23" i="3"/>
  <c r="BP20" i="3"/>
  <c r="T16" i="3"/>
  <c r="BG4" i="3"/>
  <c r="AC16" i="3"/>
  <c r="AC22" i="3"/>
  <c r="AO35" i="3"/>
  <c r="BG14" i="3"/>
  <c r="AX12" i="3"/>
  <c r="H12" i="3"/>
  <c r="AX11" i="3"/>
  <c r="T7" i="3"/>
  <c r="AC5" i="3"/>
  <c r="H5" i="3"/>
  <c r="AO44" i="3"/>
  <c r="AX7" i="3"/>
  <c r="AC24" i="3"/>
  <c r="BP7" i="3"/>
  <c r="AO8" i="3"/>
  <c r="H8" i="3"/>
  <c r="BG17" i="3"/>
  <c r="AO17" i="3"/>
  <c r="AX17" i="3"/>
  <c r="AX48" i="3"/>
  <c r="AO48" i="3"/>
  <c r="BG48" i="3"/>
  <c r="Z51" i="3"/>
  <c r="AU51" i="3"/>
  <c r="BM51" i="3"/>
  <c r="AL51" i="3"/>
  <c r="BD51" i="3"/>
  <c r="BV51" i="3"/>
  <c r="BJ50" i="3"/>
  <c r="BS38" i="3"/>
  <c r="AF38" i="3"/>
  <c r="Z48" i="3"/>
  <c r="AU48" i="3"/>
  <c r="BM48" i="3"/>
  <c r="AL48" i="3"/>
  <c r="BD48" i="3"/>
  <c r="BV48" i="3"/>
  <c r="BJ37" i="3"/>
  <c r="BS44" i="3"/>
  <c r="AF44" i="3"/>
  <c r="AX42" i="3"/>
  <c r="H42" i="3"/>
  <c r="BG42" i="3"/>
  <c r="Z34" i="3"/>
  <c r="AU34" i="3"/>
  <c r="BM34" i="3"/>
  <c r="AL34" i="3"/>
  <c r="BD34" i="3"/>
  <c r="BV34" i="3"/>
  <c r="BJ38" i="3"/>
  <c r="W38" i="3"/>
  <c r="Z28" i="3"/>
  <c r="AU28" i="3"/>
  <c r="BM28" i="3"/>
  <c r="AL28" i="3"/>
  <c r="BD28" i="3"/>
  <c r="BV28" i="3"/>
  <c r="BJ44" i="3"/>
  <c r="W44" i="3"/>
  <c r="Z11" i="3"/>
  <c r="AU11" i="3"/>
  <c r="BM11" i="3"/>
  <c r="AF11" i="3"/>
  <c r="BA11" i="3"/>
  <c r="BS11" i="3"/>
  <c r="AL11" i="3"/>
  <c r="BD11" i="3"/>
  <c r="BV11" i="3"/>
  <c r="Z9" i="3"/>
  <c r="BA9" i="3"/>
  <c r="BV9" i="3"/>
  <c r="AF9" i="3"/>
  <c r="BD9" i="3"/>
  <c r="AL9" i="3"/>
  <c r="BM9" i="3"/>
  <c r="AO6" i="3"/>
  <c r="AO19" i="3"/>
  <c r="AC19" i="3"/>
  <c r="BS34" i="3"/>
  <c r="AF34" i="3"/>
  <c r="Z50" i="3"/>
  <c r="AU50" i="3"/>
  <c r="BM50" i="3"/>
  <c r="AL50" i="3"/>
  <c r="BD50" i="3"/>
  <c r="BV50" i="3"/>
  <c r="BS28" i="3"/>
  <c r="AF28" i="3"/>
  <c r="Z37" i="3"/>
  <c r="AU37" i="3"/>
  <c r="BM37" i="3"/>
  <c r="AL37" i="3"/>
  <c r="BD37" i="3"/>
  <c r="BV37" i="3"/>
  <c r="AI11" i="3"/>
  <c r="Z38" i="3"/>
  <c r="AU38" i="3"/>
  <c r="BM38" i="3"/>
  <c r="AL38" i="3"/>
  <c r="BD38" i="3"/>
  <c r="BV38" i="3"/>
  <c r="Z44" i="3"/>
  <c r="AU44" i="3"/>
  <c r="BM44" i="3"/>
  <c r="AL44" i="3"/>
  <c r="BD44" i="3"/>
  <c r="BV44" i="3"/>
  <c r="BJ11" i="3"/>
  <c r="BS9" i="3"/>
  <c r="AF14" i="3"/>
  <c r="BA14" i="3"/>
  <c r="BS14" i="3"/>
  <c r="Z6" i="3"/>
  <c r="AU6" i="3"/>
  <c r="BM6" i="3"/>
  <c r="AF6" i="3"/>
  <c r="BA6" i="3"/>
  <c r="BS6" i="3"/>
  <c r="W3" i="3"/>
  <c r="AR3" i="3"/>
  <c r="BJ3" i="3"/>
  <c r="AI3" i="3"/>
  <c r="Z3" i="3"/>
  <c r="AU3" i="3"/>
  <c r="BM3" i="3"/>
  <c r="AF3" i="3"/>
  <c r="BA3" i="3"/>
  <c r="BS3" i="3"/>
  <c r="BV17" i="3"/>
  <c r="BD17" i="3"/>
  <c r="AL17" i="3"/>
  <c r="BV42" i="3"/>
  <c r="BD42" i="3"/>
  <c r="AL42" i="3"/>
  <c r="W11" i="3"/>
  <c r="W9" i="3"/>
  <c r="AR9" i="3"/>
  <c r="BJ9" i="3"/>
  <c r="AI9" i="3"/>
  <c r="BM10" i="3"/>
  <c r="BS24" i="3"/>
  <c r="BS23" i="3"/>
  <c r="BS16" i="3"/>
  <c r="BS22" i="3"/>
  <c r="BS21" i="3"/>
  <c r="BS35" i="3"/>
  <c r="BS18" i="3"/>
  <c r="BS20" i="3"/>
  <c r="BS19" i="3"/>
  <c r="AF19" i="3"/>
  <c r="BV14" i="3"/>
  <c r="W14" i="3"/>
  <c r="AF8" i="3"/>
  <c r="BA8" i="3"/>
  <c r="BS8" i="3"/>
  <c r="BV6" i="3"/>
  <c r="W6" i="3"/>
  <c r="Z12" i="3"/>
  <c r="AU12" i="3"/>
  <c r="BM12" i="3"/>
  <c r="AF12" i="3"/>
  <c r="BA12" i="3"/>
  <c r="BS12" i="3"/>
  <c r="BV3" i="3"/>
  <c r="BD14" i="3"/>
  <c r="AF31" i="3"/>
  <c r="BA31" i="3"/>
  <c r="BS31" i="3"/>
  <c r="BD6" i="3"/>
  <c r="W5" i="3"/>
  <c r="AR5" i="3"/>
  <c r="BJ5" i="3"/>
  <c r="AI5" i="3"/>
  <c r="Z5" i="3"/>
  <c r="AU5" i="3"/>
  <c r="BM5" i="3"/>
  <c r="AF5" i="3"/>
  <c r="BA5" i="3"/>
  <c r="BS5" i="3"/>
  <c r="BD3" i="3"/>
  <c r="BM17" i="3"/>
  <c r="AU17" i="3"/>
  <c r="BM42" i="3"/>
  <c r="AU42" i="3"/>
  <c r="BV10" i="3"/>
  <c r="W10" i="3"/>
  <c r="AR10" i="3"/>
  <c r="BJ10" i="3"/>
  <c r="AI10" i="3"/>
  <c r="Z10" i="3"/>
  <c r="AU10" i="3"/>
  <c r="W24" i="3"/>
  <c r="AR24" i="3"/>
  <c r="BJ24" i="3"/>
  <c r="AI24" i="3"/>
  <c r="Z24" i="3"/>
  <c r="AU24" i="3"/>
  <c r="BM24" i="3"/>
  <c r="W23" i="3"/>
  <c r="AR23" i="3"/>
  <c r="BJ23" i="3"/>
  <c r="AI23" i="3"/>
  <c r="Z23" i="3"/>
  <c r="AU23" i="3"/>
  <c r="BM23" i="3"/>
  <c r="W16" i="3"/>
  <c r="AR16" i="3"/>
  <c r="BJ16" i="3"/>
  <c r="AI16" i="3"/>
  <c r="Z16" i="3"/>
  <c r="AU16" i="3"/>
  <c r="BM16" i="3"/>
  <c r="W22" i="3"/>
  <c r="AR22" i="3"/>
  <c r="BJ22" i="3"/>
  <c r="AI22" i="3"/>
  <c r="Z22" i="3"/>
  <c r="AU22" i="3"/>
  <c r="BM22" i="3"/>
  <c r="W21" i="3"/>
  <c r="AR21" i="3"/>
  <c r="BJ21" i="3"/>
  <c r="AI21" i="3"/>
  <c r="Z21" i="3"/>
  <c r="AU21" i="3"/>
  <c r="BM21" i="3"/>
  <c r="W35" i="3"/>
  <c r="AR35" i="3"/>
  <c r="BJ35" i="3"/>
  <c r="AI35" i="3"/>
  <c r="Z35" i="3"/>
  <c r="AU35" i="3"/>
  <c r="BM35" i="3"/>
  <c r="W18" i="3"/>
  <c r="AR18" i="3"/>
  <c r="BJ18" i="3"/>
  <c r="AI18" i="3"/>
  <c r="Z18" i="3"/>
  <c r="AU18" i="3"/>
  <c r="BM18" i="3"/>
  <c r="W20" i="3"/>
  <c r="AR20" i="3"/>
  <c r="BJ20" i="3"/>
  <c r="AI20" i="3"/>
  <c r="Z20" i="3"/>
  <c r="AU20" i="3"/>
  <c r="BM20" i="3"/>
  <c r="W19" i="3"/>
  <c r="AF13" i="3"/>
  <c r="BA13" i="3"/>
  <c r="BS13" i="3"/>
  <c r="AL14" i="3"/>
  <c r="BV31" i="3"/>
  <c r="W31" i="3"/>
  <c r="AF15" i="3"/>
  <c r="BA15" i="3"/>
  <c r="BS15" i="3"/>
  <c r="AL6" i="3"/>
  <c r="BV5" i="3"/>
  <c r="W7" i="3"/>
  <c r="AR7" i="3"/>
  <c r="BJ7" i="3"/>
  <c r="AI7" i="3"/>
  <c r="Z7" i="3"/>
  <c r="AU7" i="3"/>
  <c r="BM7" i="3"/>
  <c r="AF7" i="3"/>
  <c r="BA7" i="3"/>
  <c r="BS7" i="3"/>
  <c r="AL3" i="3"/>
  <c r="AI4" i="3"/>
  <c r="BJ4" i="3"/>
  <c r="AR4" i="3"/>
  <c r="BM19" i="3"/>
  <c r="AU19" i="3"/>
  <c r="Z19" i="3"/>
  <c r="BM13" i="3"/>
  <c r="AU13" i="3"/>
  <c r="Z13" i="3"/>
  <c r="BM14" i="3"/>
  <c r="AU14" i="3"/>
  <c r="Z14" i="3"/>
  <c r="BM8" i="3"/>
  <c r="AU8" i="3"/>
  <c r="Z8" i="3"/>
  <c r="BM31" i="3"/>
  <c r="AU31" i="3"/>
  <c r="Z31" i="3"/>
  <c r="BM15" i="3"/>
  <c r="AU15" i="3"/>
  <c r="Z15" i="3"/>
  <c r="AI19" i="3"/>
  <c r="BJ19" i="3"/>
  <c r="AR19" i="3"/>
  <c r="AI13" i="3"/>
  <c r="BJ13" i="3"/>
  <c r="AR13" i="3"/>
  <c r="AI14" i="3"/>
  <c r="BJ14" i="3"/>
  <c r="AR14" i="3"/>
  <c r="AI8" i="3"/>
  <c r="BJ8" i="3"/>
  <c r="AR8" i="3"/>
  <c r="AI31" i="3"/>
  <c r="BJ31" i="3"/>
  <c r="AR31" i="3"/>
  <c r="AI15" i="3"/>
  <c r="BJ15" i="3"/>
  <c r="AR15" i="3"/>
  <c r="AI6" i="3"/>
  <c r="BJ6" i="3"/>
  <c r="AR6" i="3"/>
  <c r="AI12" i="3"/>
  <c r="BJ12" i="3"/>
  <c r="AR12" i="3"/>
  <c r="BS4" i="1"/>
  <c r="AU4" i="1"/>
  <c r="BS84" i="1"/>
  <c r="AU84" i="1"/>
  <c r="BS40" i="1"/>
  <c r="AU40" i="1"/>
  <c r="BS82" i="1"/>
  <c r="AU82" i="1"/>
  <c r="BS45" i="1"/>
  <c r="AU45" i="1"/>
  <c r="BS60" i="1"/>
  <c r="AU60" i="1"/>
  <c r="BS46" i="1"/>
  <c r="AU46" i="1"/>
  <c r="BS47" i="1"/>
  <c r="AU47" i="1"/>
  <c r="BS80" i="1"/>
  <c r="AU80" i="1"/>
  <c r="BS48" i="1"/>
  <c r="AU48" i="1"/>
  <c r="BS49" i="1"/>
  <c r="AU49" i="1"/>
  <c r="BS78" i="1"/>
  <c r="AU78" i="1"/>
  <c r="BS76" i="1"/>
  <c r="AU76" i="1"/>
  <c r="BS44" i="1"/>
  <c r="AU44" i="1"/>
  <c r="BS42" i="1"/>
  <c r="W42" i="1"/>
  <c r="AF43" i="1"/>
  <c r="AU43" i="1"/>
  <c r="BM43" i="1"/>
  <c r="BJ41" i="1"/>
  <c r="BS37" i="1"/>
  <c r="BS74" i="1"/>
  <c r="Z55" i="1"/>
  <c r="AR55" i="1"/>
  <c r="BJ55" i="1"/>
  <c r="AF55" i="1"/>
  <c r="BA55" i="1"/>
  <c r="BV55" i="1"/>
  <c r="AL55" i="1"/>
  <c r="BM55" i="1"/>
  <c r="BS34" i="1"/>
  <c r="Z32" i="1"/>
  <c r="AR32" i="1"/>
  <c r="BJ32" i="1"/>
  <c r="AF32" i="1"/>
  <c r="BA32" i="1"/>
  <c r="BV32" i="1"/>
  <c r="AL32" i="1"/>
  <c r="BM32" i="1"/>
  <c r="BS33" i="1"/>
  <c r="Z28" i="1"/>
  <c r="AR28" i="1"/>
  <c r="BJ28" i="1"/>
  <c r="AF28" i="1"/>
  <c r="BA28" i="1"/>
  <c r="BV28" i="1"/>
  <c r="AL28" i="1"/>
  <c r="BM28" i="1"/>
  <c r="BS26" i="1"/>
  <c r="AF41" i="1"/>
  <c r="AU41" i="1"/>
  <c r="BM41" i="1"/>
  <c r="Z72" i="1"/>
  <c r="AR72" i="1"/>
  <c r="BJ72" i="1"/>
  <c r="AF72" i="1"/>
  <c r="BA72" i="1"/>
  <c r="BV72" i="1"/>
  <c r="AL72" i="1"/>
  <c r="BM72" i="1"/>
  <c r="Z56" i="1"/>
  <c r="AR56" i="1"/>
  <c r="BJ56" i="1"/>
  <c r="AF56" i="1"/>
  <c r="BA56" i="1"/>
  <c r="BV56" i="1"/>
  <c r="AL56" i="1"/>
  <c r="BM56" i="1"/>
  <c r="Z68" i="1"/>
  <c r="AR68" i="1"/>
  <c r="BJ68" i="1"/>
  <c r="AF68" i="1"/>
  <c r="BA68" i="1"/>
  <c r="BV68" i="1"/>
  <c r="AL68" i="1"/>
  <c r="BM68" i="1"/>
  <c r="Z61" i="1"/>
  <c r="AR61" i="1"/>
  <c r="BJ61" i="1"/>
  <c r="AF61" i="1"/>
  <c r="BA61" i="1"/>
  <c r="BV61" i="1"/>
  <c r="AL61" i="1"/>
  <c r="BM61" i="1"/>
  <c r="AF59" i="1"/>
  <c r="AU59" i="1"/>
  <c r="BM59" i="1"/>
  <c r="W59" i="1"/>
  <c r="BD59" i="1"/>
  <c r="AI59" i="1"/>
  <c r="BS59" i="1"/>
  <c r="AL59" i="1"/>
  <c r="BV59" i="1"/>
  <c r="BP59" i="1"/>
  <c r="AC59" i="1"/>
  <c r="BJ4" i="1"/>
  <c r="W4" i="1"/>
  <c r="AL4" i="1"/>
  <c r="BD4" i="1"/>
  <c r="BV4" i="1"/>
  <c r="BJ84" i="1"/>
  <c r="W84" i="1"/>
  <c r="AL84" i="1"/>
  <c r="BD84" i="1"/>
  <c r="BV84" i="1"/>
  <c r="BJ40" i="1"/>
  <c r="W40" i="1"/>
  <c r="AL40" i="1"/>
  <c r="BD40" i="1"/>
  <c r="BV40" i="1"/>
  <c r="BJ82" i="1"/>
  <c r="W82" i="1"/>
  <c r="AL82" i="1"/>
  <c r="BD82" i="1"/>
  <c r="BV82" i="1"/>
  <c r="BJ45" i="1"/>
  <c r="W45" i="1"/>
  <c r="AL45" i="1"/>
  <c r="BD45" i="1"/>
  <c r="BV45" i="1"/>
  <c r="BJ60" i="1"/>
  <c r="W60" i="1"/>
  <c r="AL60" i="1"/>
  <c r="BD60" i="1"/>
  <c r="BV60" i="1"/>
  <c r="BJ46" i="1"/>
  <c r="W46" i="1"/>
  <c r="AL46" i="1"/>
  <c r="BD46" i="1"/>
  <c r="BV46" i="1"/>
  <c r="BJ47" i="1"/>
  <c r="W47" i="1"/>
  <c r="AL47" i="1"/>
  <c r="BD47" i="1"/>
  <c r="BV47" i="1"/>
  <c r="BJ80" i="1"/>
  <c r="W80" i="1"/>
  <c r="AL80" i="1"/>
  <c r="BD80" i="1"/>
  <c r="BV80" i="1"/>
  <c r="BJ48" i="1"/>
  <c r="W48" i="1"/>
  <c r="AL48" i="1"/>
  <c r="BD48" i="1"/>
  <c r="BV48" i="1"/>
  <c r="BJ49" i="1"/>
  <c r="W49" i="1"/>
  <c r="AL49" i="1"/>
  <c r="BD49" i="1"/>
  <c r="BV49" i="1"/>
  <c r="BJ78" i="1"/>
  <c r="W78" i="1"/>
  <c r="AL78" i="1"/>
  <c r="BD78" i="1"/>
  <c r="BV78" i="1"/>
  <c r="BJ76" i="1"/>
  <c r="W76" i="1"/>
  <c r="AL76" i="1"/>
  <c r="BD76" i="1"/>
  <c r="BV76" i="1"/>
  <c r="BJ44" i="1"/>
  <c r="W44" i="1"/>
  <c r="AL44" i="1"/>
  <c r="BD44" i="1"/>
  <c r="BV44" i="1"/>
  <c r="AR41" i="1"/>
  <c r="W41" i="1"/>
  <c r="Z74" i="1"/>
  <c r="AR74" i="1"/>
  <c r="BJ74" i="1"/>
  <c r="AF74" i="1"/>
  <c r="BA74" i="1"/>
  <c r="BV74" i="1"/>
  <c r="AL74" i="1"/>
  <c r="BM74" i="1"/>
  <c r="AI72" i="1"/>
  <c r="Z34" i="1"/>
  <c r="AR34" i="1"/>
  <c r="BJ34" i="1"/>
  <c r="AF34" i="1"/>
  <c r="BA34" i="1"/>
  <c r="BV34" i="1"/>
  <c r="AL34" i="1"/>
  <c r="BM34" i="1"/>
  <c r="AI56" i="1"/>
  <c r="Z33" i="1"/>
  <c r="AR33" i="1"/>
  <c r="BJ33" i="1"/>
  <c r="AF33" i="1"/>
  <c r="BA33" i="1"/>
  <c r="BV33" i="1"/>
  <c r="AL33" i="1"/>
  <c r="BM33" i="1"/>
  <c r="AI68" i="1"/>
  <c r="I28" i="1"/>
  <c r="K28" i="1"/>
  <c r="Z26" i="1"/>
  <c r="AR26" i="1"/>
  <c r="BJ26" i="1"/>
  <c r="AF26" i="1"/>
  <c r="BA26" i="1"/>
  <c r="BV26" i="1"/>
  <c r="AL26" i="1"/>
  <c r="BM26" i="1"/>
  <c r="AI61" i="1"/>
  <c r="AX59" i="1"/>
  <c r="BA4" i="1"/>
  <c r="AF4" i="1"/>
  <c r="BA84" i="1"/>
  <c r="AF84" i="1"/>
  <c r="BA40" i="1"/>
  <c r="AF40" i="1"/>
  <c r="BA82" i="1"/>
  <c r="AF82" i="1"/>
  <c r="BA45" i="1"/>
  <c r="AF45" i="1"/>
  <c r="BA60" i="1"/>
  <c r="AF60" i="1"/>
  <c r="BA46" i="1"/>
  <c r="AF46" i="1"/>
  <c r="BA47" i="1"/>
  <c r="AF47" i="1"/>
  <c r="BA80" i="1"/>
  <c r="AF80" i="1"/>
  <c r="BA48" i="1"/>
  <c r="AF48" i="1"/>
  <c r="BA49" i="1"/>
  <c r="AF49" i="1"/>
  <c r="BA78" i="1"/>
  <c r="AF78" i="1"/>
  <c r="BA76" i="1"/>
  <c r="AF76" i="1"/>
  <c r="BA44" i="1"/>
  <c r="AF44" i="1"/>
  <c r="AF42" i="1"/>
  <c r="AU42" i="1"/>
  <c r="BS41" i="1"/>
  <c r="AI41" i="1"/>
  <c r="Z37" i="1"/>
  <c r="AF37" i="1"/>
  <c r="AU37" i="1"/>
  <c r="BM37" i="1"/>
  <c r="AL37" i="1"/>
  <c r="BD37" i="1"/>
  <c r="BV37" i="1"/>
  <c r="AI74" i="1"/>
  <c r="BS72" i="1"/>
  <c r="W72" i="1"/>
  <c r="Z36" i="1"/>
  <c r="AR36" i="1"/>
  <c r="BJ36" i="1"/>
  <c r="AF36" i="1"/>
  <c r="BA36" i="1"/>
  <c r="BV36" i="1"/>
  <c r="AL36" i="1"/>
  <c r="BM36" i="1"/>
  <c r="AI34" i="1"/>
  <c r="BS56" i="1"/>
  <c r="W56" i="1"/>
  <c r="Z57" i="1"/>
  <c r="AR57" i="1"/>
  <c r="BJ57" i="1"/>
  <c r="AF57" i="1"/>
  <c r="BA57" i="1"/>
  <c r="BV57" i="1"/>
  <c r="AL57" i="1"/>
  <c r="BM57" i="1"/>
  <c r="AI33" i="1"/>
  <c r="BS68" i="1"/>
  <c r="W68" i="1"/>
  <c r="Z27" i="1"/>
  <c r="AR27" i="1"/>
  <c r="BJ27" i="1"/>
  <c r="AF27" i="1"/>
  <c r="BA27" i="1"/>
  <c r="BV27" i="1"/>
  <c r="AL27" i="1"/>
  <c r="BM27" i="1"/>
  <c r="AI26" i="1"/>
  <c r="BS61" i="1"/>
  <c r="W61" i="1"/>
  <c r="BV42" i="1"/>
  <c r="BD42" i="1"/>
  <c r="AL42" i="1"/>
  <c r="BV43" i="1"/>
  <c r="BD43" i="1"/>
  <c r="AL43" i="1"/>
  <c r="BV41" i="1"/>
  <c r="BD41" i="1"/>
  <c r="AL41" i="1"/>
  <c r="BM29" i="1"/>
  <c r="BM16" i="1"/>
  <c r="BD35" i="1"/>
  <c r="BS38" i="1"/>
  <c r="Z59" i="1"/>
  <c r="AF30" i="1"/>
  <c r="AU30" i="1"/>
  <c r="BM30" i="1"/>
  <c r="BD31" i="1"/>
  <c r="BS54" i="1"/>
  <c r="BV23" i="1"/>
  <c r="AL23" i="1"/>
  <c r="Z23" i="1"/>
  <c r="BA7" i="1"/>
  <c r="W7" i="1"/>
  <c r="Z7" i="1"/>
  <c r="AR7" i="1"/>
  <c r="BJ7" i="1"/>
  <c r="AF7" i="1"/>
  <c r="AU7" i="1"/>
  <c r="BM7" i="1"/>
  <c r="BJ21" i="1"/>
  <c r="W21" i="1"/>
  <c r="AL21" i="1"/>
  <c r="BD21" i="1"/>
  <c r="BV21" i="1"/>
  <c r="Z21" i="1"/>
  <c r="AU21" i="1"/>
  <c r="BS21" i="1"/>
  <c r="AF21" i="1"/>
  <c r="BA21" i="1"/>
  <c r="BJ22" i="1"/>
  <c r="W22" i="1"/>
  <c r="AL22" i="1"/>
  <c r="BD22" i="1"/>
  <c r="BV22" i="1"/>
  <c r="Z22" i="1"/>
  <c r="AU22" i="1"/>
  <c r="BS22" i="1"/>
  <c r="AF22" i="1"/>
  <c r="BA22" i="1"/>
  <c r="BJ14" i="1"/>
  <c r="W14" i="1"/>
  <c r="AL14" i="1"/>
  <c r="BD14" i="1"/>
  <c r="BV14" i="1"/>
  <c r="Z14" i="1"/>
  <c r="AU14" i="1"/>
  <c r="BS14" i="1"/>
  <c r="AF14" i="1"/>
  <c r="BA14" i="1"/>
  <c r="BJ18" i="1"/>
  <c r="W18" i="1"/>
  <c r="AL18" i="1"/>
  <c r="BD18" i="1"/>
  <c r="BV18" i="1"/>
  <c r="Z18" i="1"/>
  <c r="AU18" i="1"/>
  <c r="BS18" i="1"/>
  <c r="AF18" i="1"/>
  <c r="BA18" i="1"/>
  <c r="BJ19" i="1"/>
  <c r="Z19" i="1"/>
  <c r="Z17" i="1"/>
  <c r="Z15" i="1"/>
  <c r="Z29" i="1"/>
  <c r="AR29" i="1"/>
  <c r="BJ29" i="1"/>
  <c r="Z16" i="1"/>
  <c r="AR16" i="1"/>
  <c r="BJ16" i="1"/>
  <c r="AF35" i="1"/>
  <c r="AU35" i="1"/>
  <c r="BM35" i="1"/>
  <c r="AF31" i="1"/>
  <c r="AU31" i="1"/>
  <c r="BM31" i="1"/>
  <c r="BS23" i="1"/>
  <c r="AI23" i="1"/>
  <c r="BV7" i="1"/>
  <c r="AL7" i="1"/>
  <c r="AR21" i="1"/>
  <c r="AR22" i="1"/>
  <c r="AR14" i="1"/>
  <c r="AR18" i="1"/>
  <c r="AR19" i="1"/>
  <c r="BM17" i="1"/>
  <c r="BM15" i="1"/>
  <c r="BV29" i="1"/>
  <c r="BA29" i="1"/>
  <c r="AF29" i="1"/>
  <c r="BV16" i="1"/>
  <c r="BA16" i="1"/>
  <c r="AF16" i="1"/>
  <c r="BV35" i="1"/>
  <c r="AL35" i="1"/>
  <c r="Z35" i="1"/>
  <c r="AF38" i="1"/>
  <c r="AU38" i="1"/>
  <c r="BM38" i="1"/>
  <c r="BV31" i="1"/>
  <c r="AL31" i="1"/>
  <c r="Z31" i="1"/>
  <c r="AF54" i="1"/>
  <c r="AU54" i="1"/>
  <c r="BM54" i="1"/>
  <c r="BD23" i="1"/>
  <c r="BS7" i="1"/>
  <c r="W20" i="1"/>
  <c r="AL20" i="1"/>
  <c r="BD20" i="1"/>
  <c r="BV20" i="1"/>
  <c r="Z20" i="1"/>
  <c r="AU20" i="1"/>
  <c r="BS20" i="1"/>
  <c r="AF20" i="1"/>
  <c r="BA20" i="1"/>
  <c r="W24" i="1"/>
  <c r="AL24" i="1"/>
  <c r="BD24" i="1"/>
  <c r="BV24" i="1"/>
  <c r="Z24" i="1"/>
  <c r="AU24" i="1"/>
  <c r="BS24" i="1"/>
  <c r="AF24" i="1"/>
  <c r="BA24" i="1"/>
  <c r="W25" i="1"/>
  <c r="AL25" i="1"/>
  <c r="BD25" i="1"/>
  <c r="BV25" i="1"/>
  <c r="Z25" i="1"/>
  <c r="AU25" i="1"/>
  <c r="BS25" i="1"/>
  <c r="AF25" i="1"/>
  <c r="BA25" i="1"/>
  <c r="W8" i="1"/>
  <c r="AL8" i="1"/>
  <c r="BD8" i="1"/>
  <c r="BV8" i="1"/>
  <c r="Z8" i="1"/>
  <c r="AU8" i="1"/>
  <c r="BS8" i="1"/>
  <c r="AF8" i="1"/>
  <c r="BA8" i="1"/>
  <c r="W52" i="1"/>
  <c r="AL52" i="1"/>
  <c r="BD52" i="1"/>
  <c r="BV52" i="1"/>
  <c r="Z52" i="1"/>
  <c r="AU52" i="1"/>
  <c r="BS52" i="1"/>
  <c r="AF52" i="1"/>
  <c r="BA52" i="1"/>
  <c r="AF23" i="1"/>
  <c r="AU23" i="1"/>
  <c r="BM23" i="1"/>
  <c r="AI17" i="1"/>
  <c r="BJ17" i="1"/>
  <c r="AI15" i="1"/>
  <c r="BJ15" i="1"/>
  <c r="BA19" i="1"/>
  <c r="AF19" i="1"/>
  <c r="BA17" i="1"/>
  <c r="AF17" i="1"/>
  <c r="BA15" i="1"/>
  <c r="AF15" i="1"/>
  <c r="BA13" i="1"/>
  <c r="AF13" i="1"/>
  <c r="BA11" i="1"/>
  <c r="AF11" i="1"/>
  <c r="BA12" i="1"/>
  <c r="AF12" i="1"/>
  <c r="BA9" i="1"/>
  <c r="AF9" i="1"/>
  <c r="BA3" i="1"/>
  <c r="AF3" i="1"/>
  <c r="BA39" i="1"/>
  <c r="AF39" i="1"/>
  <c r="BA10" i="1"/>
  <c r="AF10" i="1"/>
  <c r="BA6" i="1"/>
  <c r="AF6" i="1"/>
  <c r="BJ35" i="1"/>
  <c r="AR35" i="1"/>
  <c r="BJ38" i="1"/>
  <c r="AR38" i="1"/>
  <c r="BJ59" i="1"/>
  <c r="AR59" i="1"/>
  <c r="BJ30" i="1"/>
  <c r="AR30" i="1"/>
  <c r="BJ31" i="1"/>
  <c r="AR31" i="1"/>
  <c r="BJ54" i="1"/>
  <c r="AR54" i="1"/>
  <c r="BJ23" i="1"/>
  <c r="AR23" i="1"/>
  <c r="BS19" i="1"/>
  <c r="AU19" i="1"/>
  <c r="BS17" i="1"/>
  <c r="AU17" i="1"/>
  <c r="BS15" i="1"/>
  <c r="AU15" i="1"/>
  <c r="BS13" i="1"/>
  <c r="AU13" i="1"/>
  <c r="BS11" i="1"/>
  <c r="AU11" i="1"/>
  <c r="BS12" i="1"/>
  <c r="AU12" i="1"/>
  <c r="BS9" i="1"/>
  <c r="AU9" i="1"/>
  <c r="BS3" i="1"/>
  <c r="AU3" i="1"/>
  <c r="BS39" i="1"/>
  <c r="AU39" i="1"/>
  <c r="BS10" i="1"/>
  <c r="AU10" i="1"/>
  <c r="BS6" i="1"/>
  <c r="AU6" i="1"/>
  <c r="W19" i="1"/>
  <c r="AL19" i="1"/>
  <c r="BD19" i="1"/>
  <c r="BV19" i="1"/>
  <c r="W17" i="1"/>
  <c r="AL17" i="1"/>
  <c r="BD17" i="1"/>
  <c r="BV17" i="1"/>
  <c r="W15" i="1"/>
  <c r="AL15" i="1"/>
  <c r="BD15" i="1"/>
  <c r="BV15" i="1"/>
  <c r="BJ13" i="1"/>
  <c r="W13" i="1"/>
  <c r="AL13" i="1"/>
  <c r="BD13" i="1"/>
  <c r="BV13" i="1"/>
  <c r="BJ11" i="1"/>
  <c r="W11" i="1"/>
  <c r="AL11" i="1"/>
  <c r="BD11" i="1"/>
  <c r="BV11" i="1"/>
  <c r="BJ12" i="1"/>
  <c r="W12" i="1"/>
  <c r="AL12" i="1"/>
  <c r="BD12" i="1"/>
  <c r="BV12" i="1"/>
  <c r="BJ9" i="1"/>
  <c r="W9" i="1"/>
  <c r="AL9" i="1"/>
  <c r="BD9" i="1"/>
  <c r="BV9" i="1"/>
  <c r="BJ3" i="1"/>
  <c r="W3" i="1"/>
  <c r="AL3" i="1"/>
  <c r="BD3" i="1"/>
  <c r="BV3" i="1"/>
  <c r="BJ39" i="1"/>
  <c r="W39" i="1"/>
  <c r="AL39" i="1"/>
  <c r="BD39" i="1"/>
  <c r="BV39" i="1"/>
  <c r="BJ10" i="1"/>
  <c r="W10" i="1"/>
  <c r="AL10" i="1"/>
  <c r="BD10" i="1"/>
  <c r="BV10" i="1"/>
  <c r="BJ6" i="1"/>
  <c r="W6" i="1"/>
  <c r="AL6" i="1"/>
  <c r="BD6" i="1"/>
  <c r="BV6" i="1"/>
  <c r="BV5" i="1"/>
  <c r="BD5" i="1"/>
  <c r="AL5" i="1"/>
  <c r="H18" i="3"/>
  <c r="K43" i="3"/>
  <c r="H35" i="3"/>
  <c r="H15" i="3"/>
  <c r="H9" i="3"/>
  <c r="K49" i="3"/>
  <c r="H6" i="3"/>
  <c r="H4" i="3"/>
  <c r="H20" i="3"/>
  <c r="H31" i="3"/>
  <c r="H24" i="3"/>
  <c r="I34" i="3"/>
  <c r="K34" i="3"/>
  <c r="I51" i="3"/>
  <c r="K51" i="3"/>
  <c r="H21" i="3"/>
  <c r="H76" i="1"/>
  <c r="H57" i="1"/>
  <c r="H43" i="1"/>
  <c r="H20" i="1"/>
  <c r="H26" i="1"/>
  <c r="I5" i="1"/>
  <c r="K5" i="1"/>
  <c r="I13" i="1"/>
  <c r="I31" i="1"/>
  <c r="K31" i="1"/>
  <c r="I55" i="1"/>
  <c r="K55" i="1"/>
  <c r="H59" i="1"/>
  <c r="I56" i="1"/>
  <c r="K56" i="1"/>
  <c r="K40" i="3"/>
  <c r="K39" i="3"/>
  <c r="H14" i="3"/>
  <c r="K29" i="3"/>
  <c r="H19" i="3"/>
  <c r="H22" i="3"/>
  <c r="I38" i="1"/>
  <c r="K38" i="1"/>
  <c r="I37" i="1"/>
  <c r="K37" i="1"/>
  <c r="I23" i="1"/>
  <c r="K23" i="1"/>
  <c r="I29" i="1"/>
  <c r="K29" i="1"/>
  <c r="I74" i="1"/>
  <c r="K74" i="1"/>
  <c r="I32" i="1"/>
  <c r="K32" i="1"/>
  <c r="I36" i="1"/>
  <c r="K36" i="1"/>
  <c r="I26" i="1"/>
  <c r="K26" i="1"/>
  <c r="I34" i="1"/>
  <c r="K34" i="1"/>
  <c r="I16" i="1"/>
  <c r="K16" i="1"/>
  <c r="I54" i="1"/>
  <c r="K54" i="1"/>
  <c r="I35" i="1"/>
  <c r="K35" i="1"/>
  <c r="I30" i="1"/>
  <c r="K30" i="1"/>
  <c r="I57" i="1"/>
  <c r="K57" i="1"/>
  <c r="I27" i="1"/>
  <c r="K27" i="1"/>
  <c r="I33" i="1"/>
  <c r="K33" i="1"/>
  <c r="I3" i="1"/>
  <c r="K3" i="1"/>
  <c r="K13" i="1"/>
  <c r="I15" i="3"/>
  <c r="I13" i="3"/>
  <c r="I17" i="3"/>
  <c r="K17" i="3"/>
  <c r="I12" i="3"/>
  <c r="K12" i="3"/>
  <c r="I42" i="3"/>
  <c r="K42" i="3"/>
  <c r="I4" i="3"/>
  <c r="I28" i="3"/>
  <c r="I48" i="3"/>
  <c r="H17" i="3"/>
  <c r="H7" i="3"/>
  <c r="H16" i="3"/>
  <c r="H44" i="3"/>
  <c r="I8" i="3"/>
  <c r="K8" i="3"/>
  <c r="I21" i="3"/>
  <c r="K21" i="3"/>
  <c r="I24" i="3"/>
  <c r="K24" i="3"/>
  <c r="I37" i="3"/>
  <c r="K37" i="3"/>
  <c r="I50" i="3"/>
  <c r="K50" i="3"/>
  <c r="I31" i="3"/>
  <c r="K31" i="3"/>
  <c r="I18" i="3"/>
  <c r="K18" i="3"/>
  <c r="I16" i="3"/>
  <c r="I10" i="3"/>
  <c r="K10" i="3"/>
  <c r="I5" i="3"/>
  <c r="K5" i="3"/>
  <c r="I14" i="3"/>
  <c r="I9" i="3"/>
  <c r="K9" i="3"/>
  <c r="K28" i="3"/>
  <c r="I20" i="3"/>
  <c r="K20" i="3"/>
  <c r="I22" i="3"/>
  <c r="I11" i="3"/>
  <c r="I3" i="3"/>
  <c r="K3" i="3"/>
  <c r="H11" i="3"/>
  <c r="I7" i="3"/>
  <c r="I44" i="3"/>
  <c r="K44" i="3"/>
  <c r="I38" i="3"/>
  <c r="K38" i="3"/>
  <c r="I19" i="3"/>
  <c r="I35" i="3"/>
  <c r="K35" i="3"/>
  <c r="I23" i="3"/>
  <c r="K23" i="3"/>
  <c r="I6" i="3"/>
  <c r="K6" i="3"/>
  <c r="H48" i="3"/>
  <c r="H13" i="3"/>
  <c r="I76" i="1"/>
  <c r="K76" i="1"/>
  <c r="I45" i="1"/>
  <c r="K45" i="1"/>
  <c r="I4" i="1"/>
  <c r="K4" i="1"/>
  <c r="I42" i="1"/>
  <c r="K42" i="1"/>
  <c r="I6" i="1"/>
  <c r="K6" i="1"/>
  <c r="I9" i="1"/>
  <c r="K9" i="1"/>
  <c r="I15" i="1"/>
  <c r="K15" i="1"/>
  <c r="I17" i="1"/>
  <c r="K17" i="1"/>
  <c r="I19" i="1"/>
  <c r="K19" i="1"/>
  <c r="I8" i="1"/>
  <c r="K8" i="1"/>
  <c r="I68" i="1"/>
  <c r="K68" i="1"/>
  <c r="I78" i="1"/>
  <c r="K78" i="1"/>
  <c r="I47" i="1"/>
  <c r="K47" i="1"/>
  <c r="I82" i="1"/>
  <c r="K82" i="1"/>
  <c r="I52" i="1"/>
  <c r="K52" i="1"/>
  <c r="I14" i="1"/>
  <c r="K14" i="1"/>
  <c r="I21" i="1"/>
  <c r="K21" i="1"/>
  <c r="I80" i="1"/>
  <c r="K80" i="1"/>
  <c r="I10" i="1"/>
  <c r="K10" i="1"/>
  <c r="I12" i="1"/>
  <c r="K12" i="1"/>
  <c r="I25" i="1"/>
  <c r="K25" i="1"/>
  <c r="I18" i="1"/>
  <c r="K18" i="1"/>
  <c r="I22" i="1"/>
  <c r="K22" i="1"/>
  <c r="I61" i="1"/>
  <c r="K61" i="1"/>
  <c r="I41" i="1"/>
  <c r="K41" i="1"/>
  <c r="I49" i="1"/>
  <c r="K49" i="1"/>
  <c r="I46" i="1"/>
  <c r="K46" i="1"/>
  <c r="I40" i="1"/>
  <c r="K40" i="1"/>
  <c r="I20" i="1"/>
  <c r="K20" i="1"/>
  <c r="I7" i="1"/>
  <c r="K7" i="1"/>
  <c r="I39" i="1"/>
  <c r="K39" i="1"/>
  <c r="I11" i="1"/>
  <c r="K11" i="1"/>
  <c r="I24" i="1"/>
  <c r="K24" i="1"/>
  <c r="I72" i="1"/>
  <c r="K72" i="1"/>
  <c r="I44" i="1"/>
  <c r="K44" i="1"/>
  <c r="I48" i="1"/>
  <c r="K48" i="1"/>
  <c r="I60" i="1"/>
  <c r="K60" i="1"/>
  <c r="I84" i="1"/>
  <c r="K84" i="1"/>
  <c r="I59" i="1"/>
  <c r="K59" i="1"/>
  <c r="I43" i="1"/>
  <c r="K43" i="1"/>
  <c r="K4" i="3"/>
  <c r="K15" i="3"/>
  <c r="K13" i="3"/>
  <c r="K48" i="3"/>
  <c r="K11" i="3"/>
  <c r="K19" i="3"/>
  <c r="K14" i="3"/>
  <c r="K22" i="3"/>
  <c r="K7" i="3"/>
  <c r="K16" i="3"/>
</calcChain>
</file>

<file path=xl/sharedStrings.xml><?xml version="1.0" encoding="utf-8"?>
<sst xmlns="http://schemas.openxmlformats.org/spreadsheetml/2006/main" count="1309" uniqueCount="479">
  <si>
    <t>Name</t>
  </si>
  <si>
    <t>Vorname</t>
  </si>
  <si>
    <t>Jg</t>
  </si>
  <si>
    <t>AK</t>
  </si>
  <si>
    <t>Verein</t>
  </si>
  <si>
    <t>Alias</t>
  </si>
  <si>
    <t>Saartrophy</t>
  </si>
  <si>
    <t>JEM</t>
  </si>
  <si>
    <t>GymCity Open</t>
  </si>
  <si>
    <t>Extertal-Cup</t>
  </si>
  <si>
    <t>DEM</t>
  </si>
  <si>
    <t>WAGC</t>
  </si>
  <si>
    <t>m/w</t>
  </si>
  <si>
    <t>Alles erfüllt?</t>
  </si>
  <si>
    <t>Rankingwert</t>
  </si>
  <si>
    <t>Pflicht E + T</t>
  </si>
  <si>
    <t>Pflicht G</t>
  </si>
  <si>
    <t>Kür E + T</t>
  </si>
  <si>
    <t>Kür G</t>
  </si>
  <si>
    <t>Finale E + T</t>
  </si>
  <si>
    <t>Finale G</t>
  </si>
  <si>
    <t>Vergleichswerte</t>
  </si>
  <si>
    <t>Jahrgang</t>
  </si>
  <si>
    <t>Alter</t>
  </si>
  <si>
    <t>Pflicht</t>
  </si>
  <si>
    <t>W11</t>
  </si>
  <si>
    <t>W13</t>
  </si>
  <si>
    <t>W15</t>
  </si>
  <si>
    <t>W17</t>
  </si>
  <si>
    <t>Männlich</t>
  </si>
  <si>
    <t>Weiblich</t>
  </si>
  <si>
    <t>Gesamt</t>
  </si>
  <si>
    <t>Erfüllt?</t>
  </si>
  <si>
    <t>M</t>
  </si>
  <si>
    <t>W</t>
  </si>
  <si>
    <t>Kür</t>
  </si>
  <si>
    <t>Gesamt?</t>
  </si>
  <si>
    <t>Aileen</t>
  </si>
  <si>
    <t>Rösler</t>
  </si>
  <si>
    <t>Ajana</t>
  </si>
  <si>
    <t>Junker</t>
  </si>
  <si>
    <t>Ann-Kathrin</t>
  </si>
  <si>
    <t>Fleck</t>
  </si>
  <si>
    <t>Aurelia</t>
  </si>
  <si>
    <t>Eislöffel</t>
  </si>
  <si>
    <t>Caio</t>
  </si>
  <si>
    <t>Lauxtermann</t>
  </si>
  <si>
    <t>Carla</t>
  </si>
  <si>
    <t>Borchers</t>
  </si>
  <si>
    <t>Carlotta</t>
  </si>
  <si>
    <t>Amedick</t>
  </si>
  <si>
    <t>Cecile</t>
  </si>
  <si>
    <t>Fenkl</t>
  </si>
  <si>
    <t>Charmaine</t>
  </si>
  <si>
    <t>Buchholz</t>
  </si>
  <si>
    <t>Christine</t>
  </si>
  <si>
    <t>Schuldt</t>
  </si>
  <si>
    <t>Lara</t>
  </si>
  <si>
    <t>Lindenthal</t>
  </si>
  <si>
    <t>Darion</t>
  </si>
  <si>
    <t>Wren</t>
  </si>
  <si>
    <t>Dominic</t>
  </si>
  <si>
    <t>Brandt</t>
  </si>
  <si>
    <t>Eduard</t>
  </si>
  <si>
    <t>Melnichuk</t>
  </si>
  <si>
    <t>Emilie</t>
  </si>
  <si>
    <t>Volikova</t>
  </si>
  <si>
    <t>Emmy</t>
  </si>
  <si>
    <t>Kaupp</t>
  </si>
  <si>
    <t>Eva</t>
  </si>
  <si>
    <t>Amrein</t>
  </si>
  <si>
    <t>Lindermeir</t>
  </si>
  <si>
    <t>Fabienne</t>
  </si>
  <si>
    <t>Lueg</t>
  </si>
  <si>
    <t>Felizitas</t>
  </si>
  <si>
    <t>Cremer</t>
  </si>
  <si>
    <t>Finja</t>
  </si>
  <si>
    <t>Dähnrich</t>
  </si>
  <si>
    <t>Weyershausen</t>
  </si>
  <si>
    <t>Fiona</t>
  </si>
  <si>
    <t>Schneider</t>
  </si>
  <si>
    <t>Fotini</t>
  </si>
  <si>
    <t>Lizeka</t>
  </si>
  <si>
    <t>Gabriela</t>
  </si>
  <si>
    <t>Stöhr</t>
  </si>
  <si>
    <t>Hannah</t>
  </si>
  <si>
    <t>Ronsiek-Niederbröker</t>
  </si>
  <si>
    <t>Hendrik</t>
  </si>
  <si>
    <t>Striese</t>
  </si>
  <si>
    <t>Marieluise</t>
  </si>
  <si>
    <t>Müller</t>
  </si>
  <si>
    <t>Isabel</t>
  </si>
  <si>
    <t>Baumann</t>
  </si>
  <si>
    <t>Jacob</t>
  </si>
  <si>
    <t>Bubner</t>
  </si>
  <si>
    <t>Jan</t>
  </si>
  <si>
    <t>Dannenberg</t>
  </si>
  <si>
    <t>Jan Eike</t>
  </si>
  <si>
    <t>Jana</t>
  </si>
  <si>
    <t>Zimmerhackel</t>
  </si>
  <si>
    <t>Janis-Luca</t>
  </si>
  <si>
    <t>Braun</t>
  </si>
  <si>
    <t>Leonie</t>
  </si>
  <si>
    <t>Schubert</t>
  </si>
  <si>
    <t>Jessica</t>
  </si>
  <si>
    <t>Ferreira</t>
  </si>
  <si>
    <t>Joshua</t>
  </si>
  <si>
    <t>Tuttas</t>
  </si>
  <si>
    <t>Ella</t>
  </si>
  <si>
    <t>Köhler</t>
  </si>
  <si>
    <t>Kiana</t>
  </si>
  <si>
    <t>Katzenberger</t>
  </si>
  <si>
    <t>Laura</t>
  </si>
  <si>
    <t>Epp</t>
  </si>
  <si>
    <t>Laura Sophie</t>
  </si>
  <si>
    <t>Brischke</t>
  </si>
  <si>
    <t>Lea</t>
  </si>
  <si>
    <t>Tups</t>
  </si>
  <si>
    <t>Leon</t>
  </si>
  <si>
    <t>Vollrath</t>
  </si>
  <si>
    <t>Libertad</t>
  </si>
  <si>
    <t>Garcia Jaramillo</t>
  </si>
  <si>
    <t>Louis</t>
  </si>
  <si>
    <t>Behre</t>
  </si>
  <si>
    <t>Luis</t>
  </si>
  <si>
    <t>Litters</t>
  </si>
  <si>
    <t>Luisa</t>
  </si>
  <si>
    <t>Braaf</t>
  </si>
  <si>
    <t>Luka</t>
  </si>
  <si>
    <t>Frey</t>
  </si>
  <si>
    <t>Lukas</t>
  </si>
  <si>
    <t>Kudrisch</t>
  </si>
  <si>
    <t>Magdalena</t>
  </si>
  <si>
    <t>Roos</t>
  </si>
  <si>
    <t>Manuel</t>
  </si>
  <si>
    <t>Mark</t>
  </si>
  <si>
    <t>Kuhn</t>
  </si>
  <si>
    <t>Marrit</t>
  </si>
  <si>
    <t>Ramacher</t>
  </si>
  <si>
    <t>Matias</t>
  </si>
  <si>
    <t>Matthias</t>
  </si>
  <si>
    <t>Max</t>
  </si>
  <si>
    <t>Budde</t>
  </si>
  <si>
    <t>Maya</t>
  </si>
  <si>
    <t>Köcher</t>
  </si>
  <si>
    <t>Möller</t>
  </si>
  <si>
    <t>Melina</t>
  </si>
  <si>
    <t>Axiopoulos</t>
  </si>
  <si>
    <t>Michael</t>
  </si>
  <si>
    <t>Gladjuk</t>
  </si>
  <si>
    <t>Michelle</t>
  </si>
  <si>
    <t>Dreyer</t>
  </si>
  <si>
    <t>Moritz</t>
  </si>
  <si>
    <t>Best</t>
  </si>
  <si>
    <t>Nadine</t>
  </si>
  <si>
    <t>Schwartz</t>
  </si>
  <si>
    <t>Nelia</t>
  </si>
  <si>
    <t>Steib</t>
  </si>
  <si>
    <t>Nika</t>
  </si>
  <si>
    <t>Neumaier</t>
  </si>
  <si>
    <t>Niklas</t>
  </si>
  <si>
    <t>Oellig</t>
  </si>
  <si>
    <t>Nikola</t>
  </si>
  <si>
    <t>Volska</t>
  </si>
  <si>
    <t>Nina</t>
  </si>
  <si>
    <t>Pape</t>
  </si>
  <si>
    <t>Nora</t>
  </si>
  <si>
    <t>Bädorf</t>
  </si>
  <si>
    <t>Paolo</t>
  </si>
  <si>
    <t>Feyh</t>
  </si>
  <si>
    <t>Pascal</t>
  </si>
  <si>
    <t>Kern</t>
  </si>
  <si>
    <t>Selina</t>
  </si>
  <si>
    <t>Staiber</t>
  </si>
  <si>
    <t>Jasmin</t>
  </si>
  <si>
    <t>Mölters</t>
  </si>
  <si>
    <t>Paul</t>
  </si>
  <si>
    <t>Dousa</t>
  </si>
  <si>
    <t>Paula</t>
  </si>
  <si>
    <t>Schüller</t>
  </si>
  <si>
    <t>Petya</t>
  </si>
  <si>
    <t>Doncheva</t>
  </si>
  <si>
    <t>Robert</t>
  </si>
  <si>
    <t>Hetzel</t>
  </si>
  <si>
    <t>Ryan</t>
  </si>
  <si>
    <t>Eschke</t>
  </si>
  <si>
    <t>Sabrina</t>
  </si>
  <si>
    <t>Langner</t>
  </si>
  <si>
    <t>Samantha</t>
  </si>
  <si>
    <t>Nirau</t>
  </si>
  <si>
    <t>Sarah</t>
  </si>
  <si>
    <t>Sarina</t>
  </si>
  <si>
    <t>Beck</t>
  </si>
  <si>
    <t>Saskia</t>
  </si>
  <si>
    <t>Lauhöfer</t>
  </si>
  <si>
    <t>Sheridan</t>
  </si>
  <si>
    <t>Kola</t>
  </si>
  <si>
    <t>Simon</t>
  </si>
  <si>
    <t>Hofmann</t>
  </si>
  <si>
    <t>Sofia</t>
  </si>
  <si>
    <t>Luley</t>
  </si>
  <si>
    <t>Souraya</t>
  </si>
  <si>
    <t>Neumann</t>
  </si>
  <si>
    <t>Tim</t>
  </si>
  <si>
    <t>Pahl</t>
  </si>
  <si>
    <t>Toni</t>
  </si>
  <si>
    <t>Zirkel</t>
  </si>
  <si>
    <t>Lars</t>
  </si>
  <si>
    <t>Tony</t>
  </si>
  <si>
    <t>Schmidtke</t>
  </si>
  <si>
    <t>Valentin</t>
  </si>
  <si>
    <t>Risch</t>
  </si>
  <si>
    <t>Vanessa</t>
  </si>
  <si>
    <t>Imle</t>
  </si>
  <si>
    <t>Viona</t>
  </si>
  <si>
    <t>Totzke</t>
  </si>
  <si>
    <t>Yannik</t>
  </si>
  <si>
    <t>Ernst</t>
  </si>
  <si>
    <t>Horna</t>
  </si>
  <si>
    <t>MTV Stuttgart</t>
  </si>
  <si>
    <t>Rheinischer Turnerbund</t>
  </si>
  <si>
    <t>TV Liebenburg</t>
  </si>
  <si>
    <t>MTV Bad Kreuznach</t>
  </si>
  <si>
    <t>SC Cottbus</t>
  </si>
  <si>
    <t>TG Jugenddorf Salzgitter</t>
  </si>
  <si>
    <t>TSV Ganderkesee</t>
  </si>
  <si>
    <t>SV Weiskirchen</t>
  </si>
  <si>
    <t>DTV Die Kängurus e.V.</t>
  </si>
  <si>
    <t>Frankfurt FLYERS</t>
  </si>
  <si>
    <t>SV Brackwede</t>
  </si>
  <si>
    <t>TG Dietzenbach</t>
  </si>
  <si>
    <t>TV 1860 Immenstadt</t>
  </si>
  <si>
    <t>TSG 1846 Darmstadt</t>
  </si>
  <si>
    <t>TSV Rudow 1888 e.V.</t>
  </si>
  <si>
    <t>TV Dillenburg</t>
  </si>
  <si>
    <t>Munich-Airriders e.V.</t>
  </si>
  <si>
    <t>ASV Wolfartsweier</t>
  </si>
  <si>
    <t>SC Melle 03</t>
  </si>
  <si>
    <t>SG Frankfurt-Nied</t>
  </si>
  <si>
    <t>TSB Schwäbisch Gmünd</t>
  </si>
  <si>
    <t>SV Ostfildern</t>
  </si>
  <si>
    <t>FC Reislingen</t>
  </si>
  <si>
    <t>TV 1888 Büttelborn e.V.</t>
  </si>
  <si>
    <t>TV Voerde</t>
  </si>
  <si>
    <t>TV Blecher</t>
  </si>
  <si>
    <t>TB Ruit</t>
  </si>
  <si>
    <t>SKV Mörfelden</t>
  </si>
  <si>
    <t>TG Rüsselsheim</t>
  </si>
  <si>
    <t>MTV Peine</t>
  </si>
  <si>
    <t>ESV Lokomotive Zwickau</t>
  </si>
  <si>
    <t>AileenRösler1999</t>
  </si>
  <si>
    <t>AjanaJunker2003</t>
  </si>
  <si>
    <t>AlexandraBreuer1997</t>
  </si>
  <si>
    <t>Ann-KathrinFleck2003</t>
  </si>
  <si>
    <t>AureliaEislöffel2006</t>
  </si>
  <si>
    <t>CaioLauxtermann2003</t>
  </si>
  <si>
    <t>CarlaBorchers2005</t>
  </si>
  <si>
    <t>CarlottaAmedick2000</t>
  </si>
  <si>
    <t>CecileFenkl2004</t>
  </si>
  <si>
    <t>CharmaineBuchholz2000</t>
  </si>
  <si>
    <t>ChristineSchuldt2002</t>
  </si>
  <si>
    <t>CüneytEmir1997</t>
  </si>
  <si>
    <t>LaraLindenthal2008</t>
  </si>
  <si>
    <t>DanielSchmidt1991</t>
  </si>
  <si>
    <t>DarionWren1998</t>
  </si>
  <si>
    <t>DominicBrandt2001</t>
  </si>
  <si>
    <t>EduardMelnichuk2003</t>
  </si>
  <si>
    <t>EmilieVolikova2006</t>
  </si>
  <si>
    <t>EmmyKaupp2006</t>
  </si>
  <si>
    <t>EvaAmrein2005</t>
  </si>
  <si>
    <t>EvaLindermeir2007</t>
  </si>
  <si>
    <t>FabianVogel1995</t>
  </si>
  <si>
    <t>FabienneLueg2002</t>
  </si>
  <si>
    <t>FelizitasCremer2006</t>
  </si>
  <si>
    <t>FinjaDähnrich2004</t>
  </si>
  <si>
    <t>FinjaWeyershausen2005</t>
  </si>
  <si>
    <t>FionaSchneider2004</t>
  </si>
  <si>
    <t>FotiniLizeka2001</t>
  </si>
  <si>
    <t>GabrielaStöhr2002</t>
  </si>
  <si>
    <t>HannahLindermeir2000</t>
  </si>
  <si>
    <t>HannahRonsiek-Niederbröker2006</t>
  </si>
  <si>
    <t>HendrikStriese2007</t>
  </si>
  <si>
    <t>MarieluiseMüller2004</t>
  </si>
  <si>
    <t>IsabelBaumann2001</t>
  </si>
  <si>
    <t>JacobBubner2001</t>
  </si>
  <si>
    <t>JanDannenberg2005</t>
  </si>
  <si>
    <t>JanEikeHorna2000</t>
  </si>
  <si>
    <t>JanaZimmerhackel2003</t>
  </si>
  <si>
    <t>Janis-LucaBraun2007</t>
  </si>
  <si>
    <t>LeonieSchubert2005</t>
  </si>
  <si>
    <t>JessicaFerreira2004</t>
  </si>
  <si>
    <t>JoshuaTuttas2002</t>
  </si>
  <si>
    <t>EllaKöhler2005</t>
  </si>
  <si>
    <t>KianaKatzenberger2004</t>
  </si>
  <si>
    <t>LauraEpp2004</t>
  </si>
  <si>
    <t>LauraSophieBrischke2004</t>
  </si>
  <si>
    <t>LeaTups2004</t>
  </si>
  <si>
    <t>LeonVollrath2002</t>
  </si>
  <si>
    <t>LibertadGarciaJaramillo2006</t>
  </si>
  <si>
    <t>LouisBehre2001</t>
  </si>
  <si>
    <t>LuisLitters2004</t>
  </si>
  <si>
    <t>LuisaBraaf2004</t>
  </si>
  <si>
    <t>LukaFrey2004</t>
  </si>
  <si>
    <t>LukasKudrisch2002</t>
  </si>
  <si>
    <t>MagdalenaRoos2007</t>
  </si>
  <si>
    <t>ManuelRösler2002</t>
  </si>
  <si>
    <t>MarkKuhn2007</t>
  </si>
  <si>
    <t>MarritRamacher2006</t>
  </si>
  <si>
    <t>MatiasGarciaJaramillo2003</t>
  </si>
  <si>
    <t>MatthiasPfleiderer1995</t>
  </si>
  <si>
    <t>MatthiasSchuldt2000</t>
  </si>
  <si>
    <t>MaxBudde2002</t>
  </si>
  <si>
    <t>MayaKöcher2004</t>
  </si>
  <si>
    <t>MayaMöller2007</t>
  </si>
  <si>
    <t>MelinaAxiopoulos2005</t>
  </si>
  <si>
    <t>MichaelGladjuk2005</t>
  </si>
  <si>
    <t>MichelleDreyer2001</t>
  </si>
  <si>
    <t>MoritzBest2000</t>
  </si>
  <si>
    <t>NadineSchwartz2003</t>
  </si>
  <si>
    <t>NeliaSteib2001</t>
  </si>
  <si>
    <t>NikaNeumaier2005</t>
  </si>
  <si>
    <t>NiklasOellig1998</t>
  </si>
  <si>
    <t>NikolaVolska2008</t>
  </si>
  <si>
    <t>NinaPape2003</t>
  </si>
  <si>
    <t>NoraBädorf2000</t>
  </si>
  <si>
    <t>PaoloFeyh2007</t>
  </si>
  <si>
    <t>PascalKern2008</t>
  </si>
  <si>
    <t>SelinaStaiber2001</t>
  </si>
  <si>
    <t>JasminMölters2001</t>
  </si>
  <si>
    <t>PaulDousa2006</t>
  </si>
  <si>
    <t>PaulaSchüller2000</t>
  </si>
  <si>
    <t>PetyaDoncheva2004</t>
  </si>
  <si>
    <t>RobertHetzel2007</t>
  </si>
  <si>
    <t>RyanEschke2007</t>
  </si>
  <si>
    <t>SabrinaLangner2004</t>
  </si>
  <si>
    <t>SamanthaNirau2005</t>
  </si>
  <si>
    <t>SarahTuttas2006</t>
  </si>
  <si>
    <t>SarinaBeck2001</t>
  </si>
  <si>
    <t>SaskiaLauhöfer2003</t>
  </si>
  <si>
    <t>LeonieAdam1993</t>
  </si>
  <si>
    <t>SheridanKola2005</t>
  </si>
  <si>
    <t>SilvaMüller1996</t>
  </si>
  <si>
    <t>SimonHofmann2003</t>
  </si>
  <si>
    <t>SimonRamacher2002</t>
  </si>
  <si>
    <t>SofiaLuley2004</t>
  </si>
  <si>
    <t>SourayaNeumann2008</t>
  </si>
  <si>
    <t>TimPahl2003</t>
  </si>
  <si>
    <t>Tim-OliverGeßwein1996</t>
  </si>
  <si>
    <t>TomNowak1997</t>
  </si>
  <si>
    <t>ImmanuelKober1991</t>
  </si>
  <si>
    <t>ToniZirkel2006</t>
  </si>
  <si>
    <t>LarsFritzsche1997</t>
  </si>
  <si>
    <t>TonySchmidtke2002</t>
  </si>
  <si>
    <t>ValentinRisch2005</t>
  </si>
  <si>
    <t>VanessaImle2004</t>
  </si>
  <si>
    <t>VionaTotzke2006</t>
  </si>
  <si>
    <t>YannikErnst2001</t>
  </si>
  <si>
    <t>Erfüllte Werte</t>
  </si>
  <si>
    <t>HF E + T</t>
  </si>
  <si>
    <t>HF G</t>
  </si>
  <si>
    <t>22+</t>
  </si>
  <si>
    <t>M/W</t>
  </si>
  <si>
    <t>In Liste?</t>
  </si>
  <si>
    <t>Ja</t>
  </si>
  <si>
    <t>AdrianThomson2006</t>
  </si>
  <si>
    <t>AnnaKnöfel2005</t>
  </si>
  <si>
    <t>Anna-LenaScholz2000</t>
  </si>
  <si>
    <t>AnnikaSüß2001</t>
  </si>
  <si>
    <t>BettinaWöll2006</t>
  </si>
  <si>
    <t>ChristopherKuhnert1998</t>
  </si>
  <si>
    <t>ClaraKaul2006</t>
  </si>
  <si>
    <t>EricSeifert2006</t>
  </si>
  <si>
    <t>FabienneLeitner1997</t>
  </si>
  <si>
    <t>FelixHartmann1999</t>
  </si>
  <si>
    <t>FenjaFeist1997</t>
  </si>
  <si>
    <t>FranziskaPeters2004</t>
  </si>
  <si>
    <t>IdaTolksdorf2004</t>
  </si>
  <si>
    <t>JanaFabig2000</t>
  </si>
  <si>
    <t>JetteKramp2006</t>
  </si>
  <si>
    <t>KiraRother2001</t>
  </si>
  <si>
    <t>KyryloSonn1990</t>
  </si>
  <si>
    <t>LarsGarmann2004</t>
  </si>
  <si>
    <t>LauraBrischke2004</t>
  </si>
  <si>
    <t>LenaJentsch2007</t>
  </si>
  <si>
    <t>LenyaWohlfahrt2005</t>
  </si>
  <si>
    <t>Lilly-SophieKöhler2003</t>
  </si>
  <si>
    <t>LisaSchlauch2005</t>
  </si>
  <si>
    <t>LoreenaKönig2003</t>
  </si>
  <si>
    <t>LuciaVorat2005</t>
  </si>
  <si>
    <t>LuisHagen2005</t>
  </si>
  <si>
    <t>MaksimSherman1997</t>
  </si>
  <si>
    <t>MalouKrone1998</t>
  </si>
  <si>
    <t>MaraBenjestorf2003</t>
  </si>
  <si>
    <t>MelinaMayer2000</t>
  </si>
  <si>
    <t>MerleBuchmann2007</t>
  </si>
  <si>
    <t>MichelleBaumgärtner1998</t>
  </si>
  <si>
    <t>MiguelFeyh2005</t>
  </si>
  <si>
    <t>MoritzZiesler2001</t>
  </si>
  <si>
    <t>NickKloppenburg2001</t>
  </si>
  <si>
    <t>NilsKwaßny2000</t>
  </si>
  <si>
    <t>PavlosVlitakis2005</t>
  </si>
  <si>
    <t>SeanFenkl2005</t>
  </si>
  <si>
    <t>SophieFangerow1998</t>
  </si>
  <si>
    <t>TabeaSengpiel2006</t>
  </si>
  <si>
    <t>TimWeigel2002</t>
  </si>
  <si>
    <t>JonLucaGasche2002</t>
  </si>
  <si>
    <t>TomLeonWeper2006</t>
  </si>
  <si>
    <t>MarcTonyRietschel2000</t>
  </si>
  <si>
    <t>LisaMarieSeidel2003</t>
  </si>
  <si>
    <t>Jentsch</t>
  </si>
  <si>
    <t>Buchmann</t>
  </si>
  <si>
    <t>Wöll</t>
  </si>
  <si>
    <t>Kaul</t>
  </si>
  <si>
    <t>Kramp</t>
  </si>
  <si>
    <t>Sengpiel</t>
  </si>
  <si>
    <t>Knöfel</t>
  </si>
  <si>
    <t>Wohlfahrt</t>
  </si>
  <si>
    <t>Schlauch</t>
  </si>
  <si>
    <t>Vorat</t>
  </si>
  <si>
    <t>Peters</t>
  </si>
  <si>
    <t>Tolksdorf</t>
  </si>
  <si>
    <t>Seidel</t>
  </si>
  <si>
    <t>König</t>
  </si>
  <si>
    <t>Benjestorf</t>
  </si>
  <si>
    <t>Süß</t>
  </si>
  <si>
    <t>Rother</t>
  </si>
  <si>
    <t>Scholz</t>
  </si>
  <si>
    <t>Fabig</t>
  </si>
  <si>
    <t>Mayer</t>
  </si>
  <si>
    <t>Krone</t>
  </si>
  <si>
    <t>Baumgärtner</t>
  </si>
  <si>
    <t>Lena</t>
  </si>
  <si>
    <t>Merle</t>
  </si>
  <si>
    <t>Bettina</t>
  </si>
  <si>
    <t>Clara</t>
  </si>
  <si>
    <t>Jette</t>
  </si>
  <si>
    <t>Tabea</t>
  </si>
  <si>
    <t>Anna</t>
  </si>
  <si>
    <t>Lenya</t>
  </si>
  <si>
    <t>Lisa</t>
  </si>
  <si>
    <t>Lucia</t>
  </si>
  <si>
    <t>Franziska</t>
  </si>
  <si>
    <t>Ida</t>
  </si>
  <si>
    <t>Mara</t>
  </si>
  <si>
    <t>Annika</t>
  </si>
  <si>
    <t>Kira</t>
  </si>
  <si>
    <t>Malou</t>
  </si>
  <si>
    <t>Fangerow</t>
  </si>
  <si>
    <t>Sophie</t>
  </si>
  <si>
    <t>Lilly-Sophie</t>
  </si>
  <si>
    <t>Anna-Lena</t>
  </si>
  <si>
    <t>Lisa Marie</t>
  </si>
  <si>
    <t>Loreéna</t>
  </si>
  <si>
    <t>Thomson</t>
  </si>
  <si>
    <t>Seifert</t>
  </si>
  <si>
    <t>Weper</t>
  </si>
  <si>
    <t>Hagen</t>
  </si>
  <si>
    <t>Vlitakis</t>
  </si>
  <si>
    <t>Garmann</t>
  </si>
  <si>
    <t>Gasche</t>
  </si>
  <si>
    <t>Weigel</t>
  </si>
  <si>
    <t>Ziesler</t>
  </si>
  <si>
    <t>Kloppenburg</t>
  </si>
  <si>
    <t>Rietschel</t>
  </si>
  <si>
    <t>Kwaßny</t>
  </si>
  <si>
    <t>Hartmann</t>
  </si>
  <si>
    <t>Kuhnert</t>
  </si>
  <si>
    <t>Adrian</t>
  </si>
  <si>
    <t>Eric</t>
  </si>
  <si>
    <t>Miguel</t>
  </si>
  <si>
    <t>Pavlos</t>
  </si>
  <si>
    <t>Sean</t>
  </si>
  <si>
    <t>Nick</t>
  </si>
  <si>
    <t>Nils</t>
  </si>
  <si>
    <t>Felix</t>
  </si>
  <si>
    <t>Christopher</t>
  </si>
  <si>
    <t>Tom Leon</t>
  </si>
  <si>
    <t>Jon Luca</t>
  </si>
  <si>
    <t>Marc Tony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</si>
</sst>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799981688894314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164" fontId="0" fillId="6" borderId="0" xfId="0" applyNumberFormat="1" applyFill="1" applyAlignment="1"/>
    <xf numFmtId="164" fontId="0" fillId="2" borderId="0" xfId="0" applyNumberFormat="1" applyFill="1" applyAlignment="1"/>
    <xf numFmtId="164" fontId="0" fillId="7" borderId="0" xfId="0" applyNumberFormat="1" applyFill="1" applyAlignment="1"/>
    <xf numFmtId="164" fontId="0" fillId="5" borderId="0" xfId="0" applyNumberFormat="1" applyFill="1" applyAlignment="1"/>
    <xf numFmtId="164" fontId="0" fillId="3" borderId="0" xfId="0" applyNumberForma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3" borderId="0" xfId="0" applyNumberFormat="1" applyFill="1" applyAlignment="1"/>
    <xf numFmtId="164" fontId="1" fillId="4" borderId="0" xfId="0" applyNumberFormat="1" applyFont="1" applyFill="1" applyAlignment="1"/>
    <xf numFmtId="1" fontId="1" fillId="4" borderId="0" xfId="0" applyNumberFormat="1" applyFont="1" applyFill="1" applyAlignment="1"/>
    <xf numFmtId="0" fontId="0" fillId="0" borderId="0" xfId="0" applyNumberFormat="1"/>
    <xf numFmtId="164" fontId="0" fillId="6" borderId="0" xfId="0" applyNumberFormat="1" applyFill="1" applyAlignment="1" applyProtection="1">
      <alignment horizontal="center"/>
      <protection locked="0"/>
    </xf>
    <xf numFmtId="1" fontId="0" fillId="6" borderId="0" xfId="0" applyNumberFormat="1" applyFill="1" applyAlignment="1" applyProtection="1">
      <alignment horizontal="center"/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1" fontId="0" fillId="7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" fontId="0" fillId="6" borderId="0" xfId="0" applyNumberFormat="1" applyFill="1" applyAlignment="1" applyProtection="1">
      <alignment horizontal="center"/>
    </xf>
    <xf numFmtId="1" fontId="0" fillId="5" borderId="0" xfId="0" applyNumberFormat="1" applyFill="1" applyAlignment="1" applyProtection="1">
      <alignment horizontal="center"/>
    </xf>
    <xf numFmtId="1" fontId="0" fillId="7" borderId="0" xfId="0" applyNumberFormat="1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1" fontId="0" fillId="6" borderId="0" xfId="0" applyNumberFormat="1" applyFill="1" applyAlignment="1" applyProtection="1"/>
    <xf numFmtId="1" fontId="0" fillId="5" borderId="0" xfId="0" applyNumberFormat="1" applyFill="1" applyAlignment="1" applyProtection="1"/>
    <xf numFmtId="1" fontId="0" fillId="7" borderId="0" xfId="0" applyNumberFormat="1" applyFill="1" applyAlignment="1" applyProtection="1"/>
    <xf numFmtId="1" fontId="0" fillId="2" borderId="0" xfId="0" applyNumberFormat="1" applyFill="1" applyAlignment="1" applyProtection="1"/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center"/>
    </xf>
    <xf numFmtId="164" fontId="1" fillId="4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2" fillId="6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1" fillId="4" borderId="0" xfId="0" applyNumberFormat="1" applyFont="1" applyFill="1" applyAlignment="1">
      <alignment horizontal="center"/>
    </xf>
  </cellXfs>
  <cellStyles count="1">
    <cellStyle name="Stand." xfId="0" builtinId="0"/>
  </cellStyles>
  <dxfs count="20"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Kader_W" displayName="Kader_W" ref="A2:H14" totalsRowShown="0" headerRowDxfId="19" dataDxfId="18">
  <autoFilter ref="A2:H14"/>
  <sortState ref="A3:H14">
    <sortCondition ref="A2:A14"/>
  </sortState>
  <tableColumns count="8">
    <tableColumn id="1" name="Jahrgang" dataDxfId="17"/>
    <tableColumn id="2" name="Alter" dataDxfId="16"/>
    <tableColumn id="3" name="Pflicht" dataDxfId="15"/>
    <tableColumn id="4" name="Pflicht E + T" dataDxfId="14"/>
    <tableColumn id="5" name="Pflicht G" dataDxfId="13"/>
    <tableColumn id="6" name="Kür E + T" dataDxfId="12"/>
    <tableColumn id="7" name="Kür G" dataDxfId="11"/>
    <tableColumn id="8" name="Rankingwert" dataDxfId="1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Kader_M" displayName="Kader_M" ref="A18:H29" totalsRowShown="0" headerRowDxfId="9" dataDxfId="8">
  <autoFilter ref="A18:H29"/>
  <sortState ref="A19:H29">
    <sortCondition ref="A18:A29"/>
  </sortState>
  <tableColumns count="8">
    <tableColumn id="1" name="Jahrgang" dataDxfId="7"/>
    <tableColumn id="2" name="Alter" dataDxfId="6"/>
    <tableColumn id="3" name="Pflicht" dataDxfId="5"/>
    <tableColumn id="4" name="Pflicht E + T" dataDxfId="4"/>
    <tableColumn id="5" name="Pflicht G" dataDxfId="3"/>
    <tableColumn id="6" name="Kür E + T" dataDxfId="2"/>
    <tableColumn id="7" name="Kür G" dataDxfId="1"/>
    <tableColumn id="8" name="Rankingwe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0"/>
  <sheetViews>
    <sheetView zoomScale="85" zoomScaleNormal="85" workbookViewId="0">
      <pane xSplit="12" ySplit="2" topLeftCell="R19" activePane="bottomRight" state="frozen"/>
      <selection pane="topRight" activeCell="M1" sqref="M1"/>
      <selection pane="bottomLeft" activeCell="A3" sqref="A3"/>
      <selection pane="bottomRight" activeCell="S39" sqref="S39"/>
    </sheetView>
  </sheetViews>
  <sheetFormatPr baseColWidth="10" defaultRowHeight="15" outlineLevelCol="1" x14ac:dyDescent="0.2"/>
  <cols>
    <col min="1" max="1" width="21.1640625" bestFit="1" customWidth="1"/>
    <col min="2" max="2" width="12.83203125" bestFit="1" customWidth="1"/>
    <col min="3" max="3" width="5.5" style="1" bestFit="1" customWidth="1"/>
    <col min="4" max="4" width="5.83203125" style="37" bestFit="1" customWidth="1"/>
    <col min="5" max="5" width="22.83203125" bestFit="1" customWidth="1"/>
    <col min="6" max="6" width="7.6640625" style="1" bestFit="1" customWidth="1"/>
    <col min="7" max="7" width="32.33203125" customWidth="1"/>
    <col min="8" max="8" width="10.1640625" style="1" bestFit="1" customWidth="1"/>
    <col min="9" max="9" width="7.6640625" style="1" bestFit="1" customWidth="1"/>
    <col min="10" max="10" width="7.6640625" style="1" customWidth="1"/>
    <col min="11" max="11" width="15.1640625" style="1" bestFit="1" customWidth="1"/>
    <col min="12" max="12" width="14.83203125" style="1" bestFit="1" customWidth="1"/>
    <col min="13" max="17" width="11.5" style="9" hidden="1" customWidth="1" outlineLevel="1"/>
    <col min="18" max="18" width="10.83203125" style="34" collapsed="1"/>
    <col min="19" max="19" width="10.83203125" style="34"/>
    <col min="20" max="20" width="10.83203125" style="10"/>
    <col min="21" max="22" width="10.83203125" style="34"/>
    <col min="23" max="23" width="10.83203125" style="10"/>
    <col min="24" max="25" width="10.83203125" style="34"/>
    <col min="26" max="26" width="10.83203125" style="10"/>
    <col min="27" max="28" width="10.83203125" style="16" customWidth="1" outlineLevel="1"/>
    <col min="29" max="29" width="10.83203125" style="17" customWidth="1" outlineLevel="1"/>
    <col min="30" max="31" width="10.83203125" style="16" customWidth="1" outlineLevel="1"/>
    <col min="32" max="35" width="10.83203125" style="17" customWidth="1" outlineLevel="1"/>
    <col min="36" max="37" width="10.83203125" style="16" customWidth="1" outlineLevel="1"/>
    <col min="38" max="38" width="10.83203125" style="17" customWidth="1" outlineLevel="1"/>
    <col min="39" max="40" width="10.83203125" style="18" customWidth="1" outlineLevel="1"/>
    <col min="41" max="41" width="10.83203125" style="19" customWidth="1" outlineLevel="1"/>
    <col min="42" max="43" width="10.83203125" style="18" customWidth="1" outlineLevel="1"/>
    <col min="44" max="44" width="10.83203125" style="19" customWidth="1" outlineLevel="1"/>
    <col min="45" max="46" width="10.83203125" style="18" customWidth="1" outlineLevel="1"/>
    <col min="47" max="47" width="10.83203125" style="19" customWidth="1" outlineLevel="1"/>
    <col min="48" max="49" width="10.83203125" style="20" customWidth="1" outlineLevel="1"/>
    <col min="50" max="50" width="10.83203125" style="21" customWidth="1" outlineLevel="1"/>
    <col min="51" max="52" width="10.83203125" style="20" customWidth="1" outlineLevel="1"/>
    <col min="53" max="53" width="10.83203125" style="21" customWidth="1" outlineLevel="1"/>
    <col min="54" max="55" width="10.83203125" style="20" customWidth="1" outlineLevel="1"/>
    <col min="56" max="56" width="10.83203125" style="21" customWidth="1" outlineLevel="1"/>
    <col min="57" max="58" width="10.83203125" style="22" customWidth="1" outlineLevel="1"/>
    <col min="59" max="59" width="10.83203125" style="23" customWidth="1" outlineLevel="1"/>
    <col min="60" max="61" width="10.83203125" style="22" customWidth="1" outlineLevel="1"/>
    <col min="62" max="62" width="10.83203125" style="23" customWidth="1" outlineLevel="1"/>
    <col min="63" max="64" width="10.83203125" style="22" customWidth="1" outlineLevel="1"/>
    <col min="65" max="65" width="10.83203125" style="23" customWidth="1" outlineLevel="1"/>
    <col min="66" max="67" width="10.83203125" style="16" customWidth="1" outlineLevel="1"/>
    <col min="68" max="68" width="10.83203125" style="17" customWidth="1" outlineLevel="1"/>
    <col min="69" max="70" width="10.83203125" style="16" customWidth="1" outlineLevel="1"/>
    <col min="71" max="71" width="10.83203125" style="17" customWidth="1" outlineLevel="1"/>
    <col min="72" max="73" width="10.83203125" style="16" customWidth="1" outlineLevel="1"/>
    <col min="74" max="74" width="10.83203125" style="17" customWidth="1" outlineLevel="1"/>
  </cols>
  <sheetData>
    <row r="1" spans="1:74" x14ac:dyDescent="0.2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H1" s="41" t="s">
        <v>357</v>
      </c>
      <c r="I1" s="41"/>
      <c r="J1" s="41"/>
      <c r="K1" s="41"/>
      <c r="L1" s="40" t="s">
        <v>14</v>
      </c>
      <c r="M1" s="42" t="s">
        <v>21</v>
      </c>
      <c r="N1" s="42"/>
      <c r="O1" s="42"/>
      <c r="P1" s="42"/>
      <c r="Q1" s="42"/>
      <c r="R1" s="47" t="s">
        <v>6</v>
      </c>
      <c r="S1" s="47"/>
      <c r="T1" s="47"/>
      <c r="U1" s="47"/>
      <c r="V1" s="47"/>
      <c r="W1" s="47"/>
      <c r="X1" s="47"/>
      <c r="Y1" s="47"/>
      <c r="Z1" s="47"/>
      <c r="AA1" s="43" t="s">
        <v>7</v>
      </c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6" t="s">
        <v>8</v>
      </c>
      <c r="AN1" s="46"/>
      <c r="AO1" s="46"/>
      <c r="AP1" s="46"/>
      <c r="AQ1" s="46"/>
      <c r="AR1" s="46"/>
      <c r="AS1" s="46"/>
      <c r="AT1" s="46"/>
      <c r="AU1" s="46"/>
      <c r="AV1" s="45" t="s">
        <v>9</v>
      </c>
      <c r="AW1" s="45"/>
      <c r="AX1" s="45"/>
      <c r="AY1" s="45"/>
      <c r="AZ1" s="45"/>
      <c r="BA1" s="45"/>
      <c r="BB1" s="45"/>
      <c r="BC1" s="45"/>
      <c r="BD1" s="45"/>
      <c r="BE1" s="44" t="s">
        <v>10</v>
      </c>
      <c r="BF1" s="44"/>
      <c r="BG1" s="44"/>
      <c r="BH1" s="44"/>
      <c r="BI1" s="44"/>
      <c r="BJ1" s="44"/>
      <c r="BK1" s="44"/>
      <c r="BL1" s="44"/>
      <c r="BM1" s="44"/>
      <c r="BN1" s="43" t="s">
        <v>11</v>
      </c>
      <c r="BO1" s="43"/>
      <c r="BP1" s="43"/>
      <c r="BQ1" s="43"/>
      <c r="BR1" s="43"/>
      <c r="BS1" s="43"/>
      <c r="BT1" s="43"/>
      <c r="BU1" s="43"/>
      <c r="BV1" s="43"/>
    </row>
    <row r="2" spans="1:74" s="4" customFormat="1" x14ac:dyDescent="0.2">
      <c r="A2" s="40"/>
      <c r="B2" s="40"/>
      <c r="C2" s="40"/>
      <c r="D2" s="40"/>
      <c r="E2" s="40"/>
      <c r="F2" s="4" t="s">
        <v>12</v>
      </c>
      <c r="G2" s="4" t="s">
        <v>5</v>
      </c>
      <c r="H2" s="4" t="s">
        <v>24</v>
      </c>
      <c r="I2" s="4" t="s">
        <v>35</v>
      </c>
      <c r="J2" s="4" t="s">
        <v>36</v>
      </c>
      <c r="K2" s="4" t="s">
        <v>13</v>
      </c>
      <c r="L2" s="40"/>
      <c r="M2" s="12" t="s">
        <v>15</v>
      </c>
      <c r="N2" s="12" t="s">
        <v>16</v>
      </c>
      <c r="O2" s="12" t="s">
        <v>17</v>
      </c>
      <c r="P2" s="12" t="s">
        <v>18</v>
      </c>
      <c r="Q2" s="12" t="s">
        <v>31</v>
      </c>
      <c r="R2" s="13" t="s">
        <v>15</v>
      </c>
      <c r="S2" s="13" t="s">
        <v>16</v>
      </c>
      <c r="T2" s="14" t="s">
        <v>32</v>
      </c>
      <c r="U2" s="13" t="s">
        <v>17</v>
      </c>
      <c r="V2" s="13" t="s">
        <v>18</v>
      </c>
      <c r="W2" s="14" t="s">
        <v>32</v>
      </c>
      <c r="X2" s="13" t="s">
        <v>19</v>
      </c>
      <c r="Y2" s="13" t="s">
        <v>20</v>
      </c>
      <c r="Z2" s="14" t="s">
        <v>32</v>
      </c>
      <c r="AA2" s="5" t="s">
        <v>15</v>
      </c>
      <c r="AB2" s="5" t="s">
        <v>16</v>
      </c>
      <c r="AC2" s="28" t="s">
        <v>32</v>
      </c>
      <c r="AD2" s="5" t="s">
        <v>17</v>
      </c>
      <c r="AE2" s="5" t="s">
        <v>18</v>
      </c>
      <c r="AF2" s="28" t="s">
        <v>32</v>
      </c>
      <c r="AG2" s="28" t="s">
        <v>358</v>
      </c>
      <c r="AH2" s="28" t="s">
        <v>359</v>
      </c>
      <c r="AI2" s="28" t="s">
        <v>32</v>
      </c>
      <c r="AJ2" s="5" t="s">
        <v>19</v>
      </c>
      <c r="AK2" s="5" t="s">
        <v>20</v>
      </c>
      <c r="AL2" s="28" t="s">
        <v>32</v>
      </c>
      <c r="AM2" s="8" t="s">
        <v>15</v>
      </c>
      <c r="AN2" s="8" t="s">
        <v>16</v>
      </c>
      <c r="AO2" s="29" t="s">
        <v>32</v>
      </c>
      <c r="AP2" s="8" t="s">
        <v>17</v>
      </c>
      <c r="AQ2" s="8" t="s">
        <v>18</v>
      </c>
      <c r="AR2" s="29" t="s">
        <v>32</v>
      </c>
      <c r="AS2" s="8" t="s">
        <v>19</v>
      </c>
      <c r="AT2" s="8" t="s">
        <v>20</v>
      </c>
      <c r="AU2" s="29" t="s">
        <v>32</v>
      </c>
      <c r="AV2" s="7" t="s">
        <v>15</v>
      </c>
      <c r="AW2" s="7" t="s">
        <v>16</v>
      </c>
      <c r="AX2" s="30" t="s">
        <v>32</v>
      </c>
      <c r="AY2" s="7" t="s">
        <v>17</v>
      </c>
      <c r="AZ2" s="7" t="s">
        <v>18</v>
      </c>
      <c r="BA2" s="30" t="s">
        <v>32</v>
      </c>
      <c r="BB2" s="7" t="s">
        <v>19</v>
      </c>
      <c r="BC2" s="7" t="s">
        <v>20</v>
      </c>
      <c r="BD2" s="30" t="s">
        <v>32</v>
      </c>
      <c r="BE2" s="6" t="s">
        <v>15</v>
      </c>
      <c r="BF2" s="6" t="s">
        <v>16</v>
      </c>
      <c r="BG2" s="31" t="s">
        <v>32</v>
      </c>
      <c r="BH2" s="6" t="s">
        <v>17</v>
      </c>
      <c r="BI2" s="6" t="s">
        <v>18</v>
      </c>
      <c r="BJ2" s="31" t="s">
        <v>32</v>
      </c>
      <c r="BK2" s="6" t="s">
        <v>19</v>
      </c>
      <c r="BL2" s="6" t="s">
        <v>20</v>
      </c>
      <c r="BM2" s="31" t="s">
        <v>32</v>
      </c>
      <c r="BN2" s="5" t="s">
        <v>15</v>
      </c>
      <c r="BO2" s="5" t="s">
        <v>16</v>
      </c>
      <c r="BP2" s="28" t="s">
        <v>32</v>
      </c>
      <c r="BQ2" s="5" t="s">
        <v>17</v>
      </c>
      <c r="BR2" s="5" t="s">
        <v>18</v>
      </c>
      <c r="BS2" s="28" t="s">
        <v>32</v>
      </c>
      <c r="BT2" s="5" t="s">
        <v>19</v>
      </c>
      <c r="BU2" s="5" t="s">
        <v>20</v>
      </c>
      <c r="BV2" s="28" t="s">
        <v>32</v>
      </c>
    </row>
    <row r="3" spans="1:74" x14ac:dyDescent="0.2">
      <c r="A3" t="s">
        <v>50</v>
      </c>
      <c r="B3" t="s">
        <v>49</v>
      </c>
      <c r="C3" s="15">
        <v>2000</v>
      </c>
      <c r="D3" s="37">
        <v>19</v>
      </c>
      <c r="E3" t="s">
        <v>225</v>
      </c>
      <c r="F3" s="1" t="s">
        <v>34</v>
      </c>
      <c r="G3" t="s">
        <v>257</v>
      </c>
      <c r="H3" s="11">
        <f t="shared" ref="H3:H34" si="0">T3+AC3+AO3+AX3+BG3+BP3</f>
        <v>2</v>
      </c>
      <c r="I3" s="11">
        <f t="shared" ref="I3:I34" si="1">W3+Z3+AF3+AI3+AL3+AR3+AU3+BA3+BD3+BJ3+BM3+BS3+BV3</f>
        <v>4</v>
      </c>
      <c r="J3" s="11">
        <f t="shared" ref="J3:J34" si="2">IF(L3&gt;Q3,1,0)</f>
        <v>1</v>
      </c>
      <c r="K3" s="1" t="str">
        <f t="shared" ref="K3:K34" si="3">IF(AND(H3&gt;1,I3&gt;1,L3&gt;Q3),"Ja","Nein")</f>
        <v>Ja</v>
      </c>
      <c r="L3" s="3">
        <f>MAX(S3,AB3,AN3,AW3,BF3,BO3)+LARGE((S3,AB3,AN3,AW3,BF3,BO3),2)+MAX(V3,Y3,AE3,AH3,AK3,AQ3,AT3,AZ3,BC3,BI3,BL3,BR3,BU3)+LARGE((V3,Y3,AE3,AH3,AK3,AQ3,AT3,AZ3,BC3,BI3,BL3,BR3,BU3),2)</f>
        <v>194</v>
      </c>
      <c r="M3" s="9">
        <f>IF($F3="M",VLOOKUP($C3,Kader_M[],4,1),VLOOKUP($C3,Kader_W[],4,1))</f>
        <v>32.200000000000003</v>
      </c>
      <c r="N3" s="9">
        <f>IF($F3="M",VLOOKUP($C3,Kader_M[],5,1),VLOOKUP($C3,Kader_W[],5,1))</f>
        <v>41.7</v>
      </c>
      <c r="O3" s="9">
        <f>IF($F3="M",VLOOKUP($C3,Kader_M[],6,1),VLOOKUP($C3,Kader_W[],6,1))</f>
        <v>30.3</v>
      </c>
      <c r="P3" s="9">
        <f>IF($F3="M",VLOOKUP($C3,Kader_M[],7,1),VLOOKUP($C3,Kader_W[],7,1))</f>
        <v>49.8</v>
      </c>
      <c r="Q3" s="9">
        <f>IF($F3="M",VLOOKUP($C3,Kader_M[],8,1),VLOOKUP($C3,Kader_W[],8,1))</f>
        <v>183</v>
      </c>
      <c r="R3" s="34">
        <v>34.104999999999997</v>
      </c>
      <c r="S3" s="34">
        <v>47.105000000000004</v>
      </c>
      <c r="T3" s="10">
        <f t="shared" ref="T3:T34" si="4">IF(OR(R3&lt;M3,S3&lt;N3),0,1)</f>
        <v>1</v>
      </c>
      <c r="U3" s="34">
        <v>31.585000000000001</v>
      </c>
      <c r="V3" s="34">
        <v>51.184999999999995</v>
      </c>
      <c r="W3" s="10">
        <f t="shared" ref="W3:W34" si="5">IF(OR(U3&lt;O3,V3&lt;P3),0,1)</f>
        <v>1</v>
      </c>
      <c r="X3" s="34">
        <v>32.034999999999997</v>
      </c>
      <c r="Y3" s="34">
        <v>51.634999999999998</v>
      </c>
      <c r="Z3" s="10">
        <f t="shared" ref="Z3:Z34" si="6">IF(OR(X3&lt;O3,Y3&lt;P3),0,1)</f>
        <v>1</v>
      </c>
      <c r="AA3" s="36">
        <v>0</v>
      </c>
      <c r="AB3" s="36">
        <v>0</v>
      </c>
      <c r="AC3" s="24">
        <f t="shared" ref="AC3:AC34" si="7">IF(OR(AA3&lt;$M3,AB3&lt;$N3),0,1)</f>
        <v>0</v>
      </c>
      <c r="AF3" s="24">
        <f t="shared" ref="AF3:AF34" si="8">IF(OR(AD3&lt;$O3,AE3&lt;$P3),0,1)</f>
        <v>0</v>
      </c>
      <c r="AI3" s="24">
        <f t="shared" ref="AI3:AI34" si="9">IF(OR(AG3&lt;$O3,AH3&lt;$P3),0,1)</f>
        <v>0</v>
      </c>
      <c r="AL3" s="24">
        <f t="shared" ref="AL3:AL34" si="10">IF(OR(AJ3&lt;$O3,AK3&lt;$P3),0,1)</f>
        <v>0</v>
      </c>
      <c r="AM3" s="18">
        <v>34.119999999999997</v>
      </c>
      <c r="AN3" s="18">
        <v>43.92</v>
      </c>
      <c r="AO3" s="25">
        <f t="shared" ref="AO3:AO34" si="11">IF(OR(AM3&lt;$M3,AN3&lt;$N3),0,1)</f>
        <v>1</v>
      </c>
      <c r="AP3" s="18">
        <v>30.94</v>
      </c>
      <c r="AQ3" s="18">
        <v>51.34</v>
      </c>
      <c r="AR3" s="25">
        <f t="shared" ref="AR3:AR34" si="12">IF(OR(AP3&lt;$O3,AQ3&lt;$P3),0,1)</f>
        <v>1</v>
      </c>
      <c r="AS3" s="18">
        <v>30.615000000000002</v>
      </c>
      <c r="AT3" s="18">
        <v>50.715000000000003</v>
      </c>
      <c r="AU3" s="25">
        <f t="shared" ref="AU3:AU34" si="13">IF(OR(AS3&lt;$O3,AT3&lt;$P3),0,1)</f>
        <v>1</v>
      </c>
      <c r="AX3" s="26">
        <f t="shared" ref="AX3:AX34" si="14">IF(OR(AV3&lt;$M3,AW3&lt;$N3),0,1)</f>
        <v>0</v>
      </c>
      <c r="BA3" s="26">
        <f t="shared" ref="BA3:BA34" si="15">IF(OR(AY3&lt;$O3,AZ3&lt;$P3),0,1)</f>
        <v>0</v>
      </c>
      <c r="BD3" s="26">
        <f t="shared" ref="BD3:BD34" si="16">IF(OR(BB3&lt;$O3,BC3&lt;$P3),0,1)</f>
        <v>0</v>
      </c>
      <c r="BG3" s="27">
        <f t="shared" ref="BG3:BG34" si="17">IF(OR(BE3&lt;$M3,BF3&lt;$N3),0,1)</f>
        <v>0</v>
      </c>
      <c r="BJ3" s="27">
        <f t="shared" ref="BJ3:BJ34" si="18">IF(OR(BH3&lt;$O3,BI3&lt;$P3),0,1)</f>
        <v>0</v>
      </c>
      <c r="BM3" s="27">
        <f t="shared" ref="BM3:BM34" si="19">IF(OR(BK3&lt;$O3,BL3&lt;$P3),0,1)</f>
        <v>0</v>
      </c>
      <c r="BP3" s="24">
        <f t="shared" ref="BP3:BP34" si="20">IF(OR(BN3&lt;$M3,BO3&lt;$N3),0,1)</f>
        <v>0</v>
      </c>
      <c r="BS3" s="24">
        <f t="shared" ref="BS3:BS34" si="21">IF(OR(BQ3&lt;$O3,BR3&lt;$P3),0,1)</f>
        <v>0</v>
      </c>
      <c r="BV3" s="24">
        <f t="shared" ref="BV3:BV34" si="22">IF(OR(BT3&lt;$O3,BU3&lt;$P3),0,1)</f>
        <v>0</v>
      </c>
    </row>
    <row r="4" spans="1:74" x14ac:dyDescent="0.2">
      <c r="A4" t="s">
        <v>92</v>
      </c>
      <c r="B4" t="s">
        <v>91</v>
      </c>
      <c r="C4" s="15">
        <v>2001</v>
      </c>
      <c r="D4" s="37">
        <v>18</v>
      </c>
      <c r="E4" t="s">
        <v>235</v>
      </c>
      <c r="F4" s="1" t="s">
        <v>34</v>
      </c>
      <c r="G4" t="s">
        <v>283</v>
      </c>
      <c r="H4" s="11">
        <f t="shared" si="0"/>
        <v>2</v>
      </c>
      <c r="I4" s="11">
        <f t="shared" si="1"/>
        <v>2</v>
      </c>
      <c r="J4" s="11">
        <f t="shared" si="2"/>
        <v>1</v>
      </c>
      <c r="K4" s="1" t="str">
        <f t="shared" si="3"/>
        <v>Ja</v>
      </c>
      <c r="L4" s="3">
        <f>MAX(S4,AB4,AN4,AW4,BF4,BO4)+LARGE((S4,AB4,AN4,AW4,BF4,BO4),2)+MAX(V4,Y4,AE4,AH4,AK4,AQ4,AT4,AZ4,BC4,BI4,BL4,BR4,BU4)+LARGE((V4,Y4,AE4,AH4,AK4,AQ4,AT4,AZ4,BC4,BI4,BL4,BR4,BU4),2)</f>
        <v>192.32499999999999</v>
      </c>
      <c r="M4" s="9">
        <f>IF($F4="M",VLOOKUP($C4,Kader_M[],4,1),VLOOKUP($C4,Kader_W[],4,1))</f>
        <v>31.8</v>
      </c>
      <c r="N4" s="9">
        <f>IF($F4="M",VLOOKUP($C4,Kader_M[],5,1),VLOOKUP($C4,Kader_W[],5,1))</f>
        <v>41.3</v>
      </c>
      <c r="O4" s="9">
        <f>IF($F4="M",VLOOKUP($C4,Kader_M[],6,1),VLOOKUP($C4,Kader_W[],6,1))</f>
        <v>30.3</v>
      </c>
      <c r="P4" s="9">
        <f>IF($F4="M",VLOOKUP($C4,Kader_M[],7,1),VLOOKUP($C4,Kader_W[],7,1))</f>
        <v>49.1</v>
      </c>
      <c r="Q4" s="9">
        <f>IF($F4="M",VLOOKUP($C4,Kader_M[],8,1),VLOOKUP($C4,Kader_W[],8,1))</f>
        <v>180.8</v>
      </c>
      <c r="R4" s="34">
        <v>35.28</v>
      </c>
      <c r="S4" s="34">
        <v>45.28</v>
      </c>
      <c r="T4" s="10">
        <f t="shared" si="4"/>
        <v>1</v>
      </c>
      <c r="U4" s="34">
        <v>33.370000000000005</v>
      </c>
      <c r="V4" s="34">
        <v>52.07</v>
      </c>
      <c r="W4" s="10">
        <f t="shared" si="5"/>
        <v>1</v>
      </c>
      <c r="X4" s="34">
        <v>32.405000000000001</v>
      </c>
      <c r="Y4" s="34">
        <v>51.204999999999998</v>
      </c>
      <c r="Z4" s="10">
        <f t="shared" si="6"/>
        <v>1</v>
      </c>
      <c r="AA4" s="16">
        <v>34.42</v>
      </c>
      <c r="AB4" s="16">
        <v>43.77</v>
      </c>
      <c r="AC4" s="24">
        <f t="shared" si="7"/>
        <v>1</v>
      </c>
      <c r="AD4" s="16">
        <v>9.3000000000000007</v>
      </c>
      <c r="AE4" s="16">
        <v>15.75</v>
      </c>
      <c r="AF4" s="24">
        <f t="shared" si="8"/>
        <v>0</v>
      </c>
      <c r="AI4" s="24">
        <f t="shared" si="9"/>
        <v>0</v>
      </c>
      <c r="AL4" s="24">
        <f t="shared" si="10"/>
        <v>0</v>
      </c>
      <c r="AM4" s="18">
        <v>0</v>
      </c>
      <c r="AN4" s="18">
        <v>0</v>
      </c>
      <c r="AO4" s="25">
        <f t="shared" si="11"/>
        <v>0</v>
      </c>
      <c r="AP4" s="18">
        <v>0</v>
      </c>
      <c r="AQ4" s="18">
        <v>0</v>
      </c>
      <c r="AR4" s="25">
        <f t="shared" si="12"/>
        <v>0</v>
      </c>
      <c r="AS4" s="18">
        <v>0</v>
      </c>
      <c r="AT4" s="18">
        <v>0</v>
      </c>
      <c r="AU4" s="25">
        <f t="shared" si="13"/>
        <v>0</v>
      </c>
      <c r="AX4" s="26">
        <f t="shared" si="14"/>
        <v>0</v>
      </c>
      <c r="BA4" s="26">
        <f t="shared" si="15"/>
        <v>0</v>
      </c>
      <c r="BD4" s="26">
        <f t="shared" si="16"/>
        <v>0</v>
      </c>
      <c r="BG4" s="27">
        <f t="shared" si="17"/>
        <v>0</v>
      </c>
      <c r="BJ4" s="27">
        <f t="shared" si="18"/>
        <v>0</v>
      </c>
      <c r="BM4" s="27">
        <f t="shared" si="19"/>
        <v>0</v>
      </c>
      <c r="BP4" s="24">
        <f t="shared" si="20"/>
        <v>0</v>
      </c>
      <c r="BS4" s="24">
        <f t="shared" si="21"/>
        <v>0</v>
      </c>
      <c r="BV4" s="24">
        <f t="shared" si="22"/>
        <v>0</v>
      </c>
    </row>
    <row r="5" spans="1:74" x14ac:dyDescent="0.2">
      <c r="A5" t="s">
        <v>213</v>
      </c>
      <c r="B5" t="s">
        <v>212</v>
      </c>
      <c r="C5" s="15">
        <v>2004</v>
      </c>
      <c r="D5" s="37">
        <v>15</v>
      </c>
      <c r="E5" t="s">
        <v>239</v>
      </c>
      <c r="F5" s="1" t="s">
        <v>34</v>
      </c>
      <c r="G5" t="s">
        <v>354</v>
      </c>
      <c r="H5" s="11">
        <f t="shared" si="0"/>
        <v>3</v>
      </c>
      <c r="I5" s="11">
        <f t="shared" si="1"/>
        <v>6</v>
      </c>
      <c r="J5" s="11">
        <f t="shared" si="2"/>
        <v>1</v>
      </c>
      <c r="K5" s="2" t="str">
        <f t="shared" si="3"/>
        <v>Ja</v>
      </c>
      <c r="L5" s="3">
        <f>MAX(S5,AB5,AN5,AW5,BF5,BO5)+LARGE((S5,AB5,AN5,AW5,BF5,BO5),2)+MAX(V5,Y5,AE5,AH5,AK5,AQ5,AT5,AZ5,BC5,BI5,BL5,BR5,BU5)+LARGE((V5,Y5,AE5,AH5,AK5,AQ5,AT5,AZ5,BC5,BI5,BL5,BR5,BU5),2)</f>
        <v>183.85</v>
      </c>
      <c r="M5" s="9">
        <f>IF($F5="M",VLOOKUP($C5,Kader_M[],4,1),VLOOKUP($C5,Kader_W[],4,1))</f>
        <v>31.8</v>
      </c>
      <c r="N5" s="9">
        <f>IF($F5="M",VLOOKUP($C5,Kader_M[],5,1),VLOOKUP($C5,Kader_W[],5,1))</f>
        <v>41.3</v>
      </c>
      <c r="O5" s="9">
        <f>IF($F5="M",VLOOKUP($C5,Kader_M[],6,1),VLOOKUP($C5,Kader_W[],6,1))</f>
        <v>30</v>
      </c>
      <c r="P5" s="9">
        <f>IF($F5="M",VLOOKUP($C5,Kader_M[],7,1),VLOOKUP($C5,Kader_W[],7,1))</f>
        <v>47.5</v>
      </c>
      <c r="Q5" s="9">
        <f>IF($F5="M",VLOOKUP($C5,Kader_M[],8,1),VLOOKUP($C5,Kader_W[],8,1))</f>
        <v>177.6</v>
      </c>
      <c r="R5" s="34">
        <v>32.33</v>
      </c>
      <c r="S5" s="34">
        <v>41.53</v>
      </c>
      <c r="T5" s="10">
        <f t="shared" si="4"/>
        <v>1</v>
      </c>
      <c r="U5" s="34">
        <v>30.984999999999999</v>
      </c>
      <c r="V5" s="34">
        <v>49.185000000000002</v>
      </c>
      <c r="W5" s="10">
        <f t="shared" si="5"/>
        <v>1</v>
      </c>
      <c r="X5" s="34">
        <v>31.045000000000002</v>
      </c>
      <c r="Y5" s="34">
        <v>49.244999999999997</v>
      </c>
      <c r="Z5" s="10">
        <f t="shared" si="6"/>
        <v>1</v>
      </c>
      <c r="AA5" s="16">
        <v>33.104999999999997</v>
      </c>
      <c r="AB5" s="16">
        <v>42.805</v>
      </c>
      <c r="AC5" s="24">
        <f t="shared" si="7"/>
        <v>1</v>
      </c>
      <c r="AD5" s="16">
        <v>31.54</v>
      </c>
      <c r="AE5" s="16">
        <v>49.29</v>
      </c>
      <c r="AF5" s="24">
        <f t="shared" si="8"/>
        <v>1</v>
      </c>
      <c r="AG5" s="16">
        <v>31.68</v>
      </c>
      <c r="AH5" s="16">
        <v>49.48</v>
      </c>
      <c r="AI5" s="24">
        <f t="shared" si="9"/>
        <v>1</v>
      </c>
      <c r="AL5" s="24">
        <f t="shared" si="10"/>
        <v>0</v>
      </c>
      <c r="AM5" s="18">
        <v>32.185000000000002</v>
      </c>
      <c r="AN5" s="18">
        <v>41.984999999999999</v>
      </c>
      <c r="AO5" s="25">
        <f t="shared" si="11"/>
        <v>1</v>
      </c>
      <c r="AP5" s="18">
        <v>30.605</v>
      </c>
      <c r="AQ5" s="18">
        <v>48.704999999999998</v>
      </c>
      <c r="AR5" s="25">
        <f t="shared" si="12"/>
        <v>1</v>
      </c>
      <c r="AS5" s="18">
        <v>31.58</v>
      </c>
      <c r="AT5" s="18">
        <v>49.58</v>
      </c>
      <c r="AU5" s="25">
        <f t="shared" si="13"/>
        <v>1</v>
      </c>
      <c r="AX5" s="26">
        <f t="shared" si="14"/>
        <v>0</v>
      </c>
      <c r="BA5" s="26">
        <f t="shared" si="15"/>
        <v>0</v>
      </c>
      <c r="BD5" s="26">
        <f t="shared" si="16"/>
        <v>0</v>
      </c>
      <c r="BG5" s="27">
        <f t="shared" si="17"/>
        <v>0</v>
      </c>
      <c r="BJ5" s="27">
        <f t="shared" si="18"/>
        <v>0</v>
      </c>
      <c r="BM5" s="27">
        <f t="shared" si="19"/>
        <v>0</v>
      </c>
      <c r="BP5" s="24">
        <f t="shared" si="20"/>
        <v>0</v>
      </c>
      <c r="BS5" s="24">
        <f t="shared" si="21"/>
        <v>0</v>
      </c>
      <c r="BV5" s="24">
        <f t="shared" si="22"/>
        <v>0</v>
      </c>
    </row>
    <row r="6" spans="1:74" x14ac:dyDescent="0.2">
      <c r="A6" t="s">
        <v>84</v>
      </c>
      <c r="B6" t="s">
        <v>83</v>
      </c>
      <c r="C6" s="15">
        <v>2002</v>
      </c>
      <c r="D6" s="37">
        <v>17</v>
      </c>
      <c r="E6" t="s">
        <v>235</v>
      </c>
      <c r="F6" s="1" t="s">
        <v>34</v>
      </c>
      <c r="G6" t="s">
        <v>278</v>
      </c>
      <c r="H6" s="11">
        <f t="shared" si="0"/>
        <v>2</v>
      </c>
      <c r="I6" s="11">
        <f t="shared" si="1"/>
        <v>4</v>
      </c>
      <c r="J6" s="11">
        <f t="shared" si="2"/>
        <v>1</v>
      </c>
      <c r="K6" s="2" t="str">
        <f t="shared" si="3"/>
        <v>Ja</v>
      </c>
      <c r="L6" s="3">
        <f>MAX(S6,AB6,AN6,AW6,BF6,BO6)+LARGE((S6,AB6,AN6,AW6,BF6,BO6),2)+MAX(V6,Y6,AE6,AH6,AK6,AQ6,AT6,AZ6,BC6,BI6,BL6,BR6,BU6)+LARGE((V6,Y6,AE6,AH6,AK6,AQ6,AT6,AZ6,BC6,BI6,BL6,BR6,BU6),2)</f>
        <v>182.71999999999997</v>
      </c>
      <c r="M6" s="9">
        <f>IF($F6="M",VLOOKUP($C6,Kader_M[],4,1),VLOOKUP($C6,Kader_W[],4,1))</f>
        <v>32</v>
      </c>
      <c r="N6" s="9">
        <f>IF($F6="M",VLOOKUP($C6,Kader_M[],5,1),VLOOKUP($C6,Kader_W[],5,1))</f>
        <v>41.5</v>
      </c>
      <c r="O6" s="9">
        <f>IF($F6="M",VLOOKUP($C6,Kader_M[],6,1),VLOOKUP($C6,Kader_W[],6,1))</f>
        <v>30.2</v>
      </c>
      <c r="P6" s="9">
        <f>IF($F6="M",VLOOKUP($C6,Kader_M[],7,1),VLOOKUP($C6,Kader_W[],7,1))</f>
        <v>48.6</v>
      </c>
      <c r="Q6" s="9">
        <f>IF($F6="M",VLOOKUP($C6,Kader_M[],8,1),VLOOKUP($C6,Kader_W[],8,1))</f>
        <v>180.2</v>
      </c>
      <c r="R6" s="34">
        <v>32.594999999999999</v>
      </c>
      <c r="S6" s="34">
        <v>41.894999999999996</v>
      </c>
      <c r="T6" s="10">
        <f t="shared" si="4"/>
        <v>1</v>
      </c>
      <c r="U6" s="34">
        <v>31.6</v>
      </c>
      <c r="V6" s="34">
        <v>49.900000000000006</v>
      </c>
      <c r="W6" s="10">
        <f t="shared" si="5"/>
        <v>1</v>
      </c>
      <c r="X6" s="34">
        <v>31.259999999999998</v>
      </c>
      <c r="Y6" s="34">
        <v>49.06</v>
      </c>
      <c r="Z6" s="10">
        <f t="shared" si="6"/>
        <v>1</v>
      </c>
      <c r="AA6" s="16">
        <v>32.585000000000001</v>
      </c>
      <c r="AB6" s="16">
        <v>41.534999999999997</v>
      </c>
      <c r="AC6" s="24">
        <f t="shared" si="7"/>
        <v>1</v>
      </c>
      <c r="AD6" s="16">
        <v>15.2</v>
      </c>
      <c r="AE6" s="16">
        <v>24.4</v>
      </c>
      <c r="AF6" s="24">
        <f t="shared" si="8"/>
        <v>0</v>
      </c>
      <c r="AI6" s="24">
        <f t="shared" si="9"/>
        <v>0</v>
      </c>
      <c r="AL6" s="24">
        <f t="shared" si="10"/>
        <v>0</v>
      </c>
      <c r="AM6" s="18">
        <v>31.200000000000003</v>
      </c>
      <c r="AN6" s="18">
        <v>40.6</v>
      </c>
      <c r="AO6" s="25">
        <f t="shared" si="11"/>
        <v>0</v>
      </c>
      <c r="AP6" s="18">
        <v>31.29</v>
      </c>
      <c r="AQ6" s="18">
        <v>49.39</v>
      </c>
      <c r="AR6" s="25">
        <f t="shared" si="12"/>
        <v>1</v>
      </c>
      <c r="AS6" s="18">
        <v>31.105</v>
      </c>
      <c r="AT6" s="18">
        <v>49.305</v>
      </c>
      <c r="AU6" s="25">
        <f t="shared" si="13"/>
        <v>1</v>
      </c>
      <c r="AX6" s="26">
        <f t="shared" si="14"/>
        <v>0</v>
      </c>
      <c r="BA6" s="26">
        <f t="shared" si="15"/>
        <v>0</v>
      </c>
      <c r="BD6" s="26">
        <f t="shared" si="16"/>
        <v>0</v>
      </c>
      <c r="BG6" s="27">
        <f t="shared" si="17"/>
        <v>0</v>
      </c>
      <c r="BJ6" s="27">
        <f t="shared" si="18"/>
        <v>0</v>
      </c>
      <c r="BM6" s="27">
        <f t="shared" si="19"/>
        <v>0</v>
      </c>
      <c r="BP6" s="24">
        <f t="shared" si="20"/>
        <v>0</v>
      </c>
      <c r="BS6" s="24">
        <f t="shared" si="21"/>
        <v>0</v>
      </c>
      <c r="BV6" s="24">
        <f t="shared" si="22"/>
        <v>0</v>
      </c>
    </row>
    <row r="7" spans="1:74" x14ac:dyDescent="0.2">
      <c r="A7" t="s">
        <v>127</v>
      </c>
      <c r="B7" t="s">
        <v>126</v>
      </c>
      <c r="C7" s="15">
        <v>2004</v>
      </c>
      <c r="D7" s="37">
        <v>15</v>
      </c>
      <c r="E7" t="s">
        <v>244</v>
      </c>
      <c r="F7" s="1" t="s">
        <v>34</v>
      </c>
      <c r="G7" t="s">
        <v>301</v>
      </c>
      <c r="H7" s="11">
        <f t="shared" si="0"/>
        <v>2</v>
      </c>
      <c r="I7" s="11">
        <f t="shared" si="1"/>
        <v>2</v>
      </c>
      <c r="J7" s="11">
        <f t="shared" si="2"/>
        <v>1</v>
      </c>
      <c r="K7" s="2" t="str">
        <f t="shared" si="3"/>
        <v>Ja</v>
      </c>
      <c r="L7" s="3">
        <f>MAX(S7,AB7,AN7,AW7,BF7,BO7)+LARGE((S7,AB7,AN7,AW7,BF7,BO7),2)+MAX(V7,Y7,AE7,AH7,AK7,AQ7,AT7,AZ7,BC7,BI7,BL7,BR7,BU7)+LARGE((V7,Y7,AE7,AH7,AK7,AQ7,AT7,AZ7,BC7,BI7,BL7,BR7,BU7),2)</f>
        <v>180.5</v>
      </c>
      <c r="M7" s="9">
        <f>IF($F7="M",VLOOKUP($C7,Kader_M[],4,1),VLOOKUP($C7,Kader_W[],4,1))</f>
        <v>31.8</v>
      </c>
      <c r="N7" s="9">
        <f>IF($F7="M",VLOOKUP($C7,Kader_M[],5,1),VLOOKUP($C7,Kader_W[],5,1))</f>
        <v>41.3</v>
      </c>
      <c r="O7" s="9">
        <f>IF($F7="M",VLOOKUP($C7,Kader_M[],6,1),VLOOKUP($C7,Kader_W[],6,1))</f>
        <v>30</v>
      </c>
      <c r="P7" s="9">
        <f>IF($F7="M",VLOOKUP($C7,Kader_M[],7,1),VLOOKUP($C7,Kader_W[],7,1))</f>
        <v>47.5</v>
      </c>
      <c r="Q7" s="9">
        <f>IF($F7="M",VLOOKUP($C7,Kader_M[],8,1),VLOOKUP($C7,Kader_W[],8,1))</f>
        <v>177.6</v>
      </c>
      <c r="R7" s="34">
        <v>32.085000000000001</v>
      </c>
      <c r="S7" s="34">
        <v>41.785000000000004</v>
      </c>
      <c r="T7" s="10">
        <f t="shared" si="4"/>
        <v>1</v>
      </c>
      <c r="U7" s="34">
        <v>28.91</v>
      </c>
      <c r="V7" s="34">
        <v>46.809999999999995</v>
      </c>
      <c r="W7" s="10">
        <f t="shared" si="5"/>
        <v>0</v>
      </c>
      <c r="X7" s="34">
        <v>26.009999999999998</v>
      </c>
      <c r="Y7" s="34">
        <v>43.01</v>
      </c>
      <c r="Z7" s="10">
        <f t="shared" si="6"/>
        <v>0</v>
      </c>
      <c r="AA7" s="36">
        <v>0</v>
      </c>
      <c r="AB7" s="36">
        <v>0</v>
      </c>
      <c r="AC7" s="24">
        <f t="shared" si="7"/>
        <v>0</v>
      </c>
      <c r="AF7" s="24">
        <f t="shared" si="8"/>
        <v>0</v>
      </c>
      <c r="AI7" s="24">
        <f t="shared" si="9"/>
        <v>0</v>
      </c>
      <c r="AL7" s="24">
        <f t="shared" si="10"/>
        <v>0</v>
      </c>
      <c r="AM7" s="18">
        <v>32.655000000000001</v>
      </c>
      <c r="AN7" s="18">
        <v>42.255000000000003</v>
      </c>
      <c r="AO7" s="25">
        <f t="shared" si="11"/>
        <v>1</v>
      </c>
      <c r="AP7" s="18">
        <v>30.615000000000002</v>
      </c>
      <c r="AQ7" s="18">
        <v>48.615000000000002</v>
      </c>
      <c r="AR7" s="25">
        <f t="shared" si="12"/>
        <v>1</v>
      </c>
      <c r="AS7" s="18">
        <v>30.145</v>
      </c>
      <c r="AT7" s="18">
        <v>47.844999999999999</v>
      </c>
      <c r="AU7" s="25">
        <f t="shared" si="13"/>
        <v>1</v>
      </c>
      <c r="AX7" s="26">
        <f t="shared" si="14"/>
        <v>0</v>
      </c>
      <c r="BA7" s="26">
        <f t="shared" si="15"/>
        <v>0</v>
      </c>
      <c r="BD7" s="26">
        <f t="shared" si="16"/>
        <v>0</v>
      </c>
      <c r="BG7" s="27">
        <f t="shared" si="17"/>
        <v>0</v>
      </c>
      <c r="BJ7" s="27">
        <f t="shared" si="18"/>
        <v>0</v>
      </c>
      <c r="BM7" s="27">
        <f t="shared" si="19"/>
        <v>0</v>
      </c>
      <c r="BP7" s="24">
        <f t="shared" si="20"/>
        <v>0</v>
      </c>
      <c r="BS7" s="24">
        <f t="shared" si="21"/>
        <v>0</v>
      </c>
      <c r="BV7" s="24">
        <f t="shared" si="22"/>
        <v>0</v>
      </c>
    </row>
    <row r="8" spans="1:74" x14ac:dyDescent="0.2">
      <c r="A8" t="s">
        <v>163</v>
      </c>
      <c r="B8" t="s">
        <v>162</v>
      </c>
      <c r="C8" s="15">
        <v>2008</v>
      </c>
      <c r="D8" s="37">
        <v>11</v>
      </c>
      <c r="E8" t="s">
        <v>224</v>
      </c>
      <c r="F8" s="1" t="s">
        <v>34</v>
      </c>
      <c r="G8" t="s">
        <v>322</v>
      </c>
      <c r="H8" s="11">
        <f t="shared" si="0"/>
        <v>2</v>
      </c>
      <c r="I8" s="11">
        <f t="shared" si="1"/>
        <v>3</v>
      </c>
      <c r="J8" s="11">
        <f t="shared" si="2"/>
        <v>1</v>
      </c>
      <c r="K8" s="2" t="str">
        <f t="shared" si="3"/>
        <v>Ja</v>
      </c>
      <c r="L8" s="3">
        <f>MAX(S8,AB8,AN8,AW8,BF8,BO8)+LARGE((S8,AB8,AN8,AW8,BF8,BO8),2)+MAX(V8,Y8,AE8,AH8,AK8,AQ8,AT8,AZ8,BC8,BI8,BL8,BR8,BU8)+LARGE((V8,Y8,AE8,AH8,AK8,AQ8,AT8,AZ8,BC8,BI8,BL8,BR8,BU8),2)</f>
        <v>176.44</v>
      </c>
      <c r="M8" s="9">
        <f>IF($F8="M",VLOOKUP($C8,Kader_M[],4,1),VLOOKUP($C8,Kader_W[],4,1))</f>
        <v>30.8</v>
      </c>
      <c r="N8" s="9">
        <f>IF($F8="M",VLOOKUP($C8,Kader_M[],5,1),VLOOKUP($C8,Kader_W[],5,1))</f>
        <v>40.299999999999997</v>
      </c>
      <c r="O8" s="9">
        <f>IF($F8="M",VLOOKUP($C8,Kader_M[],6,1),VLOOKUP($C8,Kader_W[],6,1))</f>
        <v>29.4</v>
      </c>
      <c r="P8" s="9">
        <f>IF($F8="M",VLOOKUP($C8,Kader_M[],7,1),VLOOKUP($C8,Kader_W[],7,1))</f>
        <v>46.3</v>
      </c>
      <c r="Q8" s="9">
        <f>IF($F8="M",VLOOKUP($C8,Kader_M[],8,1),VLOOKUP($C8,Kader_W[],8,1))</f>
        <v>173.2</v>
      </c>
      <c r="R8" s="34">
        <v>31.145000000000003</v>
      </c>
      <c r="S8" s="34">
        <v>41.045000000000002</v>
      </c>
      <c r="T8" s="10">
        <f t="shared" si="4"/>
        <v>1</v>
      </c>
      <c r="U8" s="34">
        <v>29.684999999999999</v>
      </c>
      <c r="V8" s="34">
        <v>46.885000000000005</v>
      </c>
      <c r="W8" s="10">
        <f t="shared" si="5"/>
        <v>1</v>
      </c>
      <c r="X8" s="34">
        <v>29.045000000000002</v>
      </c>
      <c r="Y8" s="34">
        <v>45.844999999999999</v>
      </c>
      <c r="Z8" s="10">
        <f t="shared" si="6"/>
        <v>0</v>
      </c>
      <c r="AA8" s="36">
        <v>0</v>
      </c>
      <c r="AB8" s="36">
        <v>0</v>
      </c>
      <c r="AC8" s="24">
        <f t="shared" si="7"/>
        <v>0</v>
      </c>
      <c r="AF8" s="24">
        <f t="shared" si="8"/>
        <v>0</v>
      </c>
      <c r="AI8" s="24">
        <f t="shared" si="9"/>
        <v>0</v>
      </c>
      <c r="AL8" s="24">
        <f t="shared" si="10"/>
        <v>0</v>
      </c>
      <c r="AM8" s="18">
        <v>31.35</v>
      </c>
      <c r="AN8" s="18">
        <v>40.950000000000003</v>
      </c>
      <c r="AO8" s="25">
        <f t="shared" si="11"/>
        <v>1</v>
      </c>
      <c r="AP8" s="18">
        <v>30</v>
      </c>
      <c r="AQ8" s="18">
        <v>47.2</v>
      </c>
      <c r="AR8" s="25">
        <f t="shared" si="12"/>
        <v>1</v>
      </c>
      <c r="AS8" s="18">
        <v>29.945</v>
      </c>
      <c r="AT8" s="18">
        <v>47.244999999999997</v>
      </c>
      <c r="AU8" s="25">
        <f t="shared" si="13"/>
        <v>1</v>
      </c>
      <c r="AX8" s="26">
        <f t="shared" si="14"/>
        <v>0</v>
      </c>
      <c r="BA8" s="26">
        <f t="shared" si="15"/>
        <v>0</v>
      </c>
      <c r="BD8" s="26">
        <f t="shared" si="16"/>
        <v>0</v>
      </c>
      <c r="BG8" s="27">
        <f t="shared" si="17"/>
        <v>0</v>
      </c>
      <c r="BJ8" s="27">
        <f t="shared" si="18"/>
        <v>0</v>
      </c>
      <c r="BM8" s="27">
        <f t="shared" si="19"/>
        <v>0</v>
      </c>
      <c r="BP8" s="24">
        <f t="shared" si="20"/>
        <v>0</v>
      </c>
      <c r="BS8" s="24">
        <f t="shared" si="21"/>
        <v>0</v>
      </c>
      <c r="BV8" s="24">
        <f t="shared" si="22"/>
        <v>0</v>
      </c>
    </row>
    <row r="9" spans="1:74" x14ac:dyDescent="0.2">
      <c r="A9" t="s">
        <v>54</v>
      </c>
      <c r="B9" t="s">
        <v>53</v>
      </c>
      <c r="C9" s="15">
        <v>2000</v>
      </c>
      <c r="D9" s="37">
        <v>19</v>
      </c>
      <c r="E9" t="s">
        <v>227</v>
      </c>
      <c r="F9" s="1" t="s">
        <v>34</v>
      </c>
      <c r="G9" t="s">
        <v>259</v>
      </c>
      <c r="H9" s="11">
        <f t="shared" si="0"/>
        <v>2</v>
      </c>
      <c r="I9" s="11">
        <f t="shared" si="1"/>
        <v>1</v>
      </c>
      <c r="J9" s="11">
        <f t="shared" si="2"/>
        <v>1</v>
      </c>
      <c r="K9" s="2" t="str">
        <f t="shared" si="3"/>
        <v>Nein</v>
      </c>
      <c r="L9" s="3">
        <f>MAX(S9,AB9,AN9,AW9,BF9,BO9)+LARGE((S9,AB9,AN9,AW9,BF9,BO9),2)+MAX(V9,Y9,AE9,AH9,AK9,AQ9,AT9,AZ9,BC9,BI9,BL9,BR9,BU9)+LARGE((V9,Y9,AE9,AH9,AK9,AQ9,AT9,AZ9,BC9,BI9,BL9,BR9,BU9),2)</f>
        <v>192.845</v>
      </c>
      <c r="M9" s="9">
        <f>IF($F9="M",VLOOKUP($C9,Kader_M[],4,1),VLOOKUP($C9,Kader_W[],4,1))</f>
        <v>32.200000000000003</v>
      </c>
      <c r="N9" s="9">
        <f>IF($F9="M",VLOOKUP($C9,Kader_M[],5,1),VLOOKUP($C9,Kader_W[],5,1))</f>
        <v>41.7</v>
      </c>
      <c r="O9" s="9">
        <f>IF($F9="M",VLOOKUP($C9,Kader_M[],6,1),VLOOKUP($C9,Kader_W[],6,1))</f>
        <v>30.3</v>
      </c>
      <c r="P9" s="9">
        <f>IF($F9="M",VLOOKUP($C9,Kader_M[],7,1),VLOOKUP($C9,Kader_W[],7,1))</f>
        <v>49.8</v>
      </c>
      <c r="Q9" s="9">
        <f>IF($F9="M",VLOOKUP($C9,Kader_M[],8,1),VLOOKUP($C9,Kader_W[],8,1))</f>
        <v>183</v>
      </c>
      <c r="R9" s="34">
        <v>32.67</v>
      </c>
      <c r="S9" s="34">
        <v>46.970000000000006</v>
      </c>
      <c r="T9" s="10">
        <f t="shared" si="4"/>
        <v>1</v>
      </c>
      <c r="U9" s="34">
        <v>29.72</v>
      </c>
      <c r="V9" s="34">
        <v>47.02</v>
      </c>
      <c r="W9" s="10">
        <f t="shared" si="5"/>
        <v>0</v>
      </c>
      <c r="X9" s="34">
        <v>29.295000000000002</v>
      </c>
      <c r="Y9" s="34">
        <v>50.895000000000003</v>
      </c>
      <c r="Z9" s="10">
        <f t="shared" si="6"/>
        <v>0</v>
      </c>
      <c r="AA9" s="36">
        <v>0</v>
      </c>
      <c r="AB9" s="36">
        <v>0</v>
      </c>
      <c r="AC9" s="24">
        <f t="shared" si="7"/>
        <v>0</v>
      </c>
      <c r="AF9" s="24">
        <f t="shared" si="8"/>
        <v>0</v>
      </c>
      <c r="AI9" s="24">
        <f t="shared" si="9"/>
        <v>0</v>
      </c>
      <c r="AL9" s="24">
        <f t="shared" si="10"/>
        <v>0</v>
      </c>
      <c r="AM9" s="18">
        <v>34.284999999999997</v>
      </c>
      <c r="AN9" s="18">
        <v>43.884999999999998</v>
      </c>
      <c r="AO9" s="25">
        <f t="shared" si="11"/>
        <v>1</v>
      </c>
      <c r="AP9" s="18">
        <v>29.805</v>
      </c>
      <c r="AQ9" s="18">
        <v>50.604999999999997</v>
      </c>
      <c r="AR9" s="25">
        <f t="shared" si="12"/>
        <v>0</v>
      </c>
      <c r="AS9" s="18">
        <v>30.594999999999999</v>
      </c>
      <c r="AT9" s="18">
        <v>51.094999999999999</v>
      </c>
      <c r="AU9" s="25">
        <f t="shared" si="13"/>
        <v>1</v>
      </c>
      <c r="AX9" s="26">
        <f t="shared" si="14"/>
        <v>0</v>
      </c>
      <c r="BA9" s="26">
        <f t="shared" si="15"/>
        <v>0</v>
      </c>
      <c r="BD9" s="26">
        <f t="shared" si="16"/>
        <v>0</v>
      </c>
      <c r="BG9" s="27">
        <f t="shared" si="17"/>
        <v>0</v>
      </c>
      <c r="BJ9" s="27">
        <f t="shared" si="18"/>
        <v>0</v>
      </c>
      <c r="BM9" s="27">
        <f t="shared" si="19"/>
        <v>0</v>
      </c>
      <c r="BP9" s="24">
        <f t="shared" si="20"/>
        <v>0</v>
      </c>
      <c r="BS9" s="24">
        <f t="shared" si="21"/>
        <v>0</v>
      </c>
      <c r="BV9" s="24">
        <f t="shared" si="22"/>
        <v>0</v>
      </c>
    </row>
    <row r="10" spans="1:74" x14ac:dyDescent="0.2">
      <c r="A10" t="s">
        <v>56</v>
      </c>
      <c r="B10" t="s">
        <v>55</v>
      </c>
      <c r="C10" s="15">
        <v>2002</v>
      </c>
      <c r="D10" s="37">
        <v>17</v>
      </c>
      <c r="E10" t="s">
        <v>228</v>
      </c>
      <c r="F10" s="1" t="s">
        <v>34</v>
      </c>
      <c r="G10" t="s">
        <v>260</v>
      </c>
      <c r="H10" s="11">
        <f t="shared" si="0"/>
        <v>2</v>
      </c>
      <c r="I10" s="11">
        <f t="shared" si="1"/>
        <v>0</v>
      </c>
      <c r="J10" s="11">
        <f t="shared" si="2"/>
        <v>1</v>
      </c>
      <c r="K10" s="2" t="str">
        <f t="shared" si="3"/>
        <v>Nein</v>
      </c>
      <c r="L10" s="3">
        <f>MAX(S10,AB10,AN10,AW10,BF10,BO10)+LARGE((S10,AB10,AN10,AW10,BF10,BO10),2)+MAX(V10,Y10,AE10,AH10,AK10,AQ10,AT10,AZ10,BC10,BI10,BL10,BR10,BU10)+LARGE((V10,Y10,AE10,AH10,AK10,AQ10,AT10,AZ10,BC10,BI10,BL10,BR10,BU10),2)</f>
        <v>182.46499999999997</v>
      </c>
      <c r="M10" s="9">
        <f>IF($F10="M",VLOOKUP($C10,Kader_M[],4,1),VLOOKUP($C10,Kader_W[],4,1))</f>
        <v>32</v>
      </c>
      <c r="N10" s="9">
        <f>IF($F10="M",VLOOKUP($C10,Kader_M[],5,1),VLOOKUP($C10,Kader_W[],5,1))</f>
        <v>41.5</v>
      </c>
      <c r="O10" s="9">
        <f>IF($F10="M",VLOOKUP($C10,Kader_M[],6,1),VLOOKUP($C10,Kader_W[],6,1))</f>
        <v>30.2</v>
      </c>
      <c r="P10" s="9">
        <f>IF($F10="M",VLOOKUP($C10,Kader_M[],7,1),VLOOKUP($C10,Kader_W[],7,1))</f>
        <v>48.6</v>
      </c>
      <c r="Q10" s="9">
        <f>IF($F10="M",VLOOKUP($C10,Kader_M[],8,1),VLOOKUP($C10,Kader_W[],8,1))</f>
        <v>180.2</v>
      </c>
      <c r="R10" s="34">
        <v>33.75</v>
      </c>
      <c r="S10" s="34">
        <v>42.95</v>
      </c>
      <c r="T10" s="10">
        <f t="shared" si="4"/>
        <v>1</v>
      </c>
      <c r="U10" s="34">
        <v>29.945</v>
      </c>
      <c r="V10" s="34">
        <v>50.444999999999993</v>
      </c>
      <c r="W10" s="10">
        <f t="shared" si="5"/>
        <v>0</v>
      </c>
      <c r="X10" s="34">
        <v>2.9649999999999999</v>
      </c>
      <c r="Y10" s="34">
        <v>5.4649999999999999</v>
      </c>
      <c r="Z10" s="10">
        <f t="shared" si="6"/>
        <v>0</v>
      </c>
      <c r="AA10" s="16">
        <v>33.53</v>
      </c>
      <c r="AB10" s="16">
        <v>42.93</v>
      </c>
      <c r="AC10" s="24">
        <f t="shared" si="7"/>
        <v>1</v>
      </c>
      <c r="AD10" s="16">
        <v>28.94</v>
      </c>
      <c r="AE10" s="16">
        <v>46.14</v>
      </c>
      <c r="AF10" s="24">
        <f t="shared" si="8"/>
        <v>0</v>
      </c>
      <c r="AI10" s="24">
        <f t="shared" si="9"/>
        <v>0</v>
      </c>
      <c r="AL10" s="24">
        <f t="shared" si="10"/>
        <v>0</v>
      </c>
      <c r="AM10" s="18">
        <v>0</v>
      </c>
      <c r="AN10" s="18">
        <v>0</v>
      </c>
      <c r="AO10" s="25">
        <f t="shared" si="11"/>
        <v>0</v>
      </c>
      <c r="AP10" s="18">
        <v>0</v>
      </c>
      <c r="AQ10" s="18">
        <v>0</v>
      </c>
      <c r="AR10" s="25">
        <f t="shared" si="12"/>
        <v>0</v>
      </c>
      <c r="AS10" s="18">
        <v>0</v>
      </c>
      <c r="AT10" s="18">
        <v>0</v>
      </c>
      <c r="AU10" s="25">
        <f t="shared" si="13"/>
        <v>0</v>
      </c>
      <c r="AX10" s="26">
        <f t="shared" si="14"/>
        <v>0</v>
      </c>
      <c r="BA10" s="26">
        <f t="shared" si="15"/>
        <v>0</v>
      </c>
      <c r="BD10" s="26">
        <f t="shared" si="16"/>
        <v>0</v>
      </c>
      <c r="BG10" s="27">
        <f t="shared" si="17"/>
        <v>0</v>
      </c>
      <c r="BJ10" s="27">
        <f t="shared" si="18"/>
        <v>0</v>
      </c>
      <c r="BM10" s="27">
        <f t="shared" si="19"/>
        <v>0</v>
      </c>
      <c r="BP10" s="24">
        <f t="shared" si="20"/>
        <v>0</v>
      </c>
      <c r="BS10" s="24">
        <f t="shared" si="21"/>
        <v>0</v>
      </c>
      <c r="BV10" s="24">
        <f t="shared" si="22"/>
        <v>0</v>
      </c>
    </row>
    <row r="11" spans="1:74" x14ac:dyDescent="0.2">
      <c r="A11" t="s">
        <v>165</v>
      </c>
      <c r="B11" t="s">
        <v>164</v>
      </c>
      <c r="C11" s="15">
        <v>2003</v>
      </c>
      <c r="D11" s="37">
        <v>16</v>
      </c>
      <c r="E11" t="s">
        <v>241</v>
      </c>
      <c r="F11" s="1" t="s">
        <v>34</v>
      </c>
      <c r="G11" t="s">
        <v>323</v>
      </c>
      <c r="H11" s="11">
        <f t="shared" si="0"/>
        <v>2</v>
      </c>
      <c r="I11" s="11">
        <f t="shared" si="1"/>
        <v>0</v>
      </c>
      <c r="J11" s="11">
        <f t="shared" si="2"/>
        <v>1</v>
      </c>
      <c r="K11" s="2" t="str">
        <f t="shared" si="3"/>
        <v>Nein</v>
      </c>
      <c r="L11" s="3">
        <f>MAX(S11,AB11,AN11,AW11,BF11,BO11)+LARGE((S11,AB11,AN11,AW11,BF11,BO11),2)+MAX(V11,Y11,AE11,AH11,AK11,AQ11,AT11,AZ11,BC11,BI11,BL11,BR11,BU11)+LARGE((V11,Y11,AE11,AH11,AK11,AQ11,AT11,AZ11,BC11,BI11,BL11,BR11,BU11),2)</f>
        <v>180.05499999999998</v>
      </c>
      <c r="M11" s="9">
        <f>IF($F11="M",VLOOKUP($C11,Kader_M[],4,1),VLOOKUP($C11,Kader_W[],4,1))</f>
        <v>31.6</v>
      </c>
      <c r="N11" s="9">
        <f>IF($F11="M",VLOOKUP($C11,Kader_M[],5,1),VLOOKUP($C11,Kader_W[],5,1))</f>
        <v>41.1</v>
      </c>
      <c r="O11" s="9">
        <f>IF($F11="M",VLOOKUP($C11,Kader_M[],6,1),VLOOKUP($C11,Kader_W[],6,1))</f>
        <v>30.2</v>
      </c>
      <c r="P11" s="9">
        <f>IF($F11="M",VLOOKUP($C11,Kader_M[],7,1),VLOOKUP($C11,Kader_W[],7,1))</f>
        <v>48.1</v>
      </c>
      <c r="Q11" s="9">
        <f>IF($F11="M",VLOOKUP($C11,Kader_M[],8,1),VLOOKUP($C11,Kader_W[],8,1))</f>
        <v>178.4</v>
      </c>
      <c r="R11" s="34">
        <v>32.635000000000005</v>
      </c>
      <c r="S11" s="34">
        <v>42.035000000000004</v>
      </c>
      <c r="T11" s="10">
        <f t="shared" si="4"/>
        <v>1</v>
      </c>
      <c r="U11" s="34">
        <v>28.89</v>
      </c>
      <c r="V11" s="34">
        <v>47.59</v>
      </c>
      <c r="W11" s="10">
        <f t="shared" si="5"/>
        <v>0</v>
      </c>
      <c r="X11" s="34">
        <v>30.035</v>
      </c>
      <c r="Y11" s="34">
        <v>48.634999999999998</v>
      </c>
      <c r="Z11" s="10">
        <f t="shared" si="6"/>
        <v>0</v>
      </c>
      <c r="AA11" s="36">
        <v>0</v>
      </c>
      <c r="AB11" s="36">
        <v>0</v>
      </c>
      <c r="AC11" s="24">
        <f t="shared" si="7"/>
        <v>0</v>
      </c>
      <c r="AF11" s="24">
        <f t="shared" si="8"/>
        <v>0</v>
      </c>
      <c r="AI11" s="24">
        <f t="shared" si="9"/>
        <v>0</v>
      </c>
      <c r="AL11" s="24">
        <f t="shared" si="10"/>
        <v>0</v>
      </c>
      <c r="AM11" s="18">
        <v>31.974999999999998</v>
      </c>
      <c r="AN11" s="18">
        <v>41.375</v>
      </c>
      <c r="AO11" s="25">
        <f t="shared" si="11"/>
        <v>1</v>
      </c>
      <c r="AP11" s="18">
        <v>31.009999999999998</v>
      </c>
      <c r="AQ11" s="18">
        <v>48.01</v>
      </c>
      <c r="AR11" s="25">
        <f t="shared" si="12"/>
        <v>0</v>
      </c>
      <c r="AS11" s="18">
        <v>31.254999999999999</v>
      </c>
      <c r="AT11" s="18">
        <v>47.854999999999997</v>
      </c>
      <c r="AU11" s="25">
        <f t="shared" si="13"/>
        <v>0</v>
      </c>
      <c r="AX11" s="26">
        <f t="shared" si="14"/>
        <v>0</v>
      </c>
      <c r="BA11" s="26">
        <f t="shared" si="15"/>
        <v>0</v>
      </c>
      <c r="BD11" s="26">
        <f t="shared" si="16"/>
        <v>0</v>
      </c>
      <c r="BG11" s="27">
        <f t="shared" si="17"/>
        <v>0</v>
      </c>
      <c r="BJ11" s="27">
        <f t="shared" si="18"/>
        <v>0</v>
      </c>
      <c r="BM11" s="27">
        <f t="shared" si="19"/>
        <v>0</v>
      </c>
      <c r="BP11" s="24">
        <f t="shared" si="20"/>
        <v>0</v>
      </c>
      <c r="BS11" s="24">
        <f t="shared" si="21"/>
        <v>0</v>
      </c>
      <c r="BV11" s="24">
        <f t="shared" si="22"/>
        <v>0</v>
      </c>
    </row>
    <row r="12" spans="1:74" x14ac:dyDescent="0.2">
      <c r="A12" t="s">
        <v>99</v>
      </c>
      <c r="B12" t="s">
        <v>98</v>
      </c>
      <c r="C12" s="15">
        <v>2003</v>
      </c>
      <c r="D12" s="37">
        <v>16</v>
      </c>
      <c r="E12" t="s">
        <v>239</v>
      </c>
      <c r="F12" s="1" t="s">
        <v>34</v>
      </c>
      <c r="G12" t="s">
        <v>287</v>
      </c>
      <c r="H12" s="11">
        <f t="shared" si="0"/>
        <v>1</v>
      </c>
      <c r="I12" s="11">
        <f t="shared" si="1"/>
        <v>4</v>
      </c>
      <c r="J12" s="11">
        <f t="shared" si="2"/>
        <v>1</v>
      </c>
      <c r="K12" s="2" t="str">
        <f t="shared" si="3"/>
        <v>Nein</v>
      </c>
      <c r="L12" s="3">
        <f>MAX(S12,AB12,AN12,AW12,BF12,BO12)+LARGE((S12,AB12,AN12,AW12,BF12,BO12),2)+MAX(V12,Y12,AE12,AH12,AK12,AQ12,AT12,AZ12,BC12,BI12,BL12,BR12,BU12)+LARGE((V12,Y12,AE12,AH12,AK12,AQ12,AT12,AZ12,BC12,BI12,BL12,BR12,BU12),2)</f>
        <v>179.04999999999998</v>
      </c>
      <c r="M12" s="9">
        <f>IF($F12="M",VLOOKUP($C12,Kader_M[],4,1),VLOOKUP($C12,Kader_W[],4,1))</f>
        <v>31.6</v>
      </c>
      <c r="N12" s="9">
        <f>IF($F12="M",VLOOKUP($C12,Kader_M[],5,1),VLOOKUP($C12,Kader_W[],5,1))</f>
        <v>41.1</v>
      </c>
      <c r="O12" s="9">
        <f>IF($F12="M",VLOOKUP($C12,Kader_M[],6,1),VLOOKUP($C12,Kader_W[],6,1))</f>
        <v>30.2</v>
      </c>
      <c r="P12" s="9">
        <f>IF($F12="M",VLOOKUP($C12,Kader_M[],7,1),VLOOKUP($C12,Kader_W[],7,1))</f>
        <v>48.1</v>
      </c>
      <c r="Q12" s="9">
        <f>IF($F12="M",VLOOKUP($C12,Kader_M[],8,1),VLOOKUP($C12,Kader_W[],8,1))</f>
        <v>178.4</v>
      </c>
      <c r="R12" s="34">
        <v>32.435000000000002</v>
      </c>
      <c r="S12" s="34">
        <v>42.035000000000004</v>
      </c>
      <c r="T12" s="10">
        <f t="shared" si="4"/>
        <v>1</v>
      </c>
      <c r="U12" s="34">
        <v>30.58</v>
      </c>
      <c r="V12" s="34">
        <v>48.480000000000004</v>
      </c>
      <c r="W12" s="10">
        <f t="shared" si="5"/>
        <v>1</v>
      </c>
      <c r="X12" s="34">
        <v>31.105</v>
      </c>
      <c r="Y12" s="34">
        <v>49.104999999999997</v>
      </c>
      <c r="Z12" s="10">
        <f t="shared" si="6"/>
        <v>1</v>
      </c>
      <c r="AA12" s="36">
        <v>0</v>
      </c>
      <c r="AB12" s="36">
        <v>0</v>
      </c>
      <c r="AC12" s="24">
        <f t="shared" si="7"/>
        <v>0</v>
      </c>
      <c r="AF12" s="24">
        <f t="shared" si="8"/>
        <v>0</v>
      </c>
      <c r="AI12" s="24">
        <f t="shared" si="9"/>
        <v>0</v>
      </c>
      <c r="AL12" s="24">
        <f t="shared" si="10"/>
        <v>0</v>
      </c>
      <c r="AM12" s="18">
        <v>29.689999999999998</v>
      </c>
      <c r="AN12" s="18">
        <v>39.19</v>
      </c>
      <c r="AO12" s="25">
        <f t="shared" si="11"/>
        <v>0</v>
      </c>
      <c r="AP12" s="18">
        <v>30.42</v>
      </c>
      <c r="AQ12" s="18">
        <v>48.72</v>
      </c>
      <c r="AR12" s="25">
        <f t="shared" si="12"/>
        <v>1</v>
      </c>
      <c r="AS12" s="18">
        <v>30.509999999999998</v>
      </c>
      <c r="AT12" s="18">
        <v>48.51</v>
      </c>
      <c r="AU12" s="25">
        <f t="shared" si="13"/>
        <v>1</v>
      </c>
      <c r="AX12" s="26">
        <f t="shared" si="14"/>
        <v>0</v>
      </c>
      <c r="BA12" s="26">
        <f t="shared" si="15"/>
        <v>0</v>
      </c>
      <c r="BD12" s="26">
        <f t="shared" si="16"/>
        <v>0</v>
      </c>
      <c r="BG12" s="27">
        <f t="shared" si="17"/>
        <v>0</v>
      </c>
      <c r="BJ12" s="27">
        <f t="shared" si="18"/>
        <v>0</v>
      </c>
      <c r="BM12" s="27">
        <f t="shared" si="19"/>
        <v>0</v>
      </c>
      <c r="BP12" s="24">
        <f t="shared" si="20"/>
        <v>0</v>
      </c>
      <c r="BS12" s="24">
        <f t="shared" si="21"/>
        <v>0</v>
      </c>
      <c r="BV12" s="24">
        <f t="shared" si="22"/>
        <v>0</v>
      </c>
    </row>
    <row r="13" spans="1:74" x14ac:dyDescent="0.2">
      <c r="A13" t="s">
        <v>167</v>
      </c>
      <c r="B13" t="s">
        <v>166</v>
      </c>
      <c r="C13" s="15">
        <v>2000</v>
      </c>
      <c r="D13" s="37">
        <v>19</v>
      </c>
      <c r="E13" t="s">
        <v>220</v>
      </c>
      <c r="F13" s="1" t="s">
        <v>34</v>
      </c>
      <c r="G13" t="s">
        <v>324</v>
      </c>
      <c r="H13" s="11">
        <f t="shared" si="0"/>
        <v>1</v>
      </c>
      <c r="I13" s="11">
        <f t="shared" si="1"/>
        <v>0</v>
      </c>
      <c r="J13" s="11">
        <f t="shared" si="2"/>
        <v>0</v>
      </c>
      <c r="K13" s="2" t="str">
        <f t="shared" si="3"/>
        <v>Nein</v>
      </c>
      <c r="L13" s="3">
        <f>MAX(S13,AB13,AN13,AW13,BF13,BO13)+LARGE((S13,AB13,AN13,AW13,BF13,BO13),2)+MAX(V13,Y13,AE13,AH13,AK13,AQ13,AT13,AZ13,BC13,BI13,BL13,BR13,BU13)+LARGE((V13,Y13,AE13,AH13,AK13,AQ13,AT13,AZ13,BC13,BI13,BL13,BR13,BU13),2)</f>
        <v>178.87</v>
      </c>
      <c r="M13" s="9">
        <f>IF($F13="M",VLOOKUP($C13,Kader_M[],4,1),VLOOKUP($C13,Kader_W[],4,1))</f>
        <v>32.200000000000003</v>
      </c>
      <c r="N13" s="9">
        <f>IF($F13="M",VLOOKUP($C13,Kader_M[],5,1),VLOOKUP($C13,Kader_W[],5,1))</f>
        <v>41.7</v>
      </c>
      <c r="O13" s="9">
        <f>IF($F13="M",VLOOKUP($C13,Kader_M[],6,1),VLOOKUP($C13,Kader_W[],6,1))</f>
        <v>30.3</v>
      </c>
      <c r="P13" s="9">
        <f>IF($F13="M",VLOOKUP($C13,Kader_M[],7,1),VLOOKUP($C13,Kader_W[],7,1))</f>
        <v>49.8</v>
      </c>
      <c r="Q13" s="9">
        <f>IF($F13="M",VLOOKUP($C13,Kader_M[],8,1),VLOOKUP($C13,Kader_W[],8,1))</f>
        <v>183</v>
      </c>
      <c r="R13" s="34">
        <v>32.519999999999996</v>
      </c>
      <c r="S13" s="34">
        <v>41.819999999999993</v>
      </c>
      <c r="T13" s="10">
        <f t="shared" si="4"/>
        <v>1</v>
      </c>
      <c r="U13" s="34">
        <v>29.86</v>
      </c>
      <c r="V13" s="34">
        <v>47.76</v>
      </c>
      <c r="W13" s="10">
        <f t="shared" si="5"/>
        <v>0</v>
      </c>
      <c r="X13" s="34">
        <v>30</v>
      </c>
      <c r="Y13" s="34">
        <v>47.7</v>
      </c>
      <c r="Z13" s="10">
        <f t="shared" si="6"/>
        <v>0</v>
      </c>
      <c r="AA13" s="36">
        <v>0</v>
      </c>
      <c r="AB13" s="36">
        <v>0</v>
      </c>
      <c r="AC13" s="24">
        <f t="shared" si="7"/>
        <v>0</v>
      </c>
      <c r="AF13" s="24">
        <f t="shared" si="8"/>
        <v>0</v>
      </c>
      <c r="AI13" s="24">
        <f t="shared" si="9"/>
        <v>0</v>
      </c>
      <c r="AL13" s="24">
        <f t="shared" si="10"/>
        <v>0</v>
      </c>
      <c r="AM13" s="18">
        <v>31.89</v>
      </c>
      <c r="AN13" s="18">
        <v>41.59</v>
      </c>
      <c r="AO13" s="25">
        <f t="shared" si="11"/>
        <v>0</v>
      </c>
      <c r="AP13" s="18">
        <v>29.375</v>
      </c>
      <c r="AQ13" s="18">
        <v>47.075000000000003</v>
      </c>
      <c r="AR13" s="25">
        <f t="shared" si="12"/>
        <v>0</v>
      </c>
      <c r="AS13" s="18">
        <v>29.77</v>
      </c>
      <c r="AT13" s="18">
        <v>47.57</v>
      </c>
      <c r="AU13" s="25">
        <f t="shared" si="13"/>
        <v>0</v>
      </c>
      <c r="AX13" s="26">
        <f t="shared" si="14"/>
        <v>0</v>
      </c>
      <c r="BA13" s="26">
        <f t="shared" si="15"/>
        <v>0</v>
      </c>
      <c r="BD13" s="26">
        <f t="shared" si="16"/>
        <v>0</v>
      </c>
      <c r="BG13" s="27">
        <f t="shared" si="17"/>
        <v>0</v>
      </c>
      <c r="BJ13" s="27">
        <f t="shared" si="18"/>
        <v>0</v>
      </c>
      <c r="BM13" s="27">
        <f t="shared" si="19"/>
        <v>0</v>
      </c>
      <c r="BP13" s="24">
        <f t="shared" si="20"/>
        <v>0</v>
      </c>
      <c r="BS13" s="24">
        <f t="shared" si="21"/>
        <v>0</v>
      </c>
      <c r="BV13" s="24">
        <f t="shared" si="22"/>
        <v>0</v>
      </c>
    </row>
    <row r="14" spans="1:74" x14ac:dyDescent="0.2">
      <c r="A14" t="s">
        <v>145</v>
      </c>
      <c r="B14" t="s">
        <v>143</v>
      </c>
      <c r="C14" s="15">
        <v>2007</v>
      </c>
      <c r="D14" s="37">
        <v>12</v>
      </c>
      <c r="E14" t="s">
        <v>230</v>
      </c>
      <c r="F14" s="1" t="s">
        <v>34</v>
      </c>
      <c r="G14" t="s">
        <v>313</v>
      </c>
      <c r="H14" s="11">
        <f t="shared" si="0"/>
        <v>2</v>
      </c>
      <c r="I14" s="11">
        <f t="shared" si="1"/>
        <v>0</v>
      </c>
      <c r="J14" s="11">
        <f t="shared" si="2"/>
        <v>1</v>
      </c>
      <c r="K14" s="2" t="str">
        <f t="shared" si="3"/>
        <v>Nein</v>
      </c>
      <c r="L14" s="3">
        <f>MAX(S14,AB14,AN14,AW14,BF14,BO14)+LARGE((S14,AB14,AN14,AW14,BF14,BO14),2)+MAX(V14,Y14,AE14,AH14,AK14,AQ14,AT14,AZ14,BC14,BI14,BL14,BR14,BU14)+LARGE((V14,Y14,AE14,AH14,AK14,AQ14,AT14,AZ14,BC14,BI14,BL14,BR14,BU14),2)</f>
        <v>176.845</v>
      </c>
      <c r="M14" s="9">
        <f>IF($F14="M",VLOOKUP($C14,Kader_M[],4,1),VLOOKUP($C14,Kader_W[],4,1))</f>
        <v>31.2</v>
      </c>
      <c r="N14" s="9">
        <f>IF($F14="M",VLOOKUP($C14,Kader_M[],5,1),VLOOKUP($C14,Kader_W[],5,1))</f>
        <v>40.700000000000003</v>
      </c>
      <c r="O14" s="9">
        <f>IF($F14="M",VLOOKUP($C14,Kader_M[],6,1),VLOOKUP($C14,Kader_W[],6,1))</f>
        <v>29.4</v>
      </c>
      <c r="P14" s="9">
        <f>IF($F14="M",VLOOKUP($C14,Kader_M[],7,1),VLOOKUP($C14,Kader_W[],7,1))</f>
        <v>46.3</v>
      </c>
      <c r="Q14" s="9">
        <f>IF($F14="M",VLOOKUP($C14,Kader_M[],8,1),VLOOKUP($C14,Kader_W[],8,1))</f>
        <v>174</v>
      </c>
      <c r="R14" s="34">
        <v>32.005000000000003</v>
      </c>
      <c r="S14" s="34">
        <v>41.704999999999998</v>
      </c>
      <c r="T14" s="10">
        <f t="shared" si="4"/>
        <v>1</v>
      </c>
      <c r="U14" s="34">
        <v>27.900000000000002</v>
      </c>
      <c r="V14" s="34">
        <v>45.800000000000004</v>
      </c>
      <c r="W14" s="10">
        <f t="shared" si="5"/>
        <v>0</v>
      </c>
      <c r="X14" s="34">
        <v>28.215</v>
      </c>
      <c r="Y14" s="34">
        <v>46.115000000000002</v>
      </c>
      <c r="Z14" s="10">
        <f t="shared" si="6"/>
        <v>0</v>
      </c>
      <c r="AA14" s="36">
        <v>0</v>
      </c>
      <c r="AB14" s="36">
        <v>0</v>
      </c>
      <c r="AC14" s="24">
        <f t="shared" si="7"/>
        <v>0</v>
      </c>
      <c r="AF14" s="24">
        <f t="shared" si="8"/>
        <v>0</v>
      </c>
      <c r="AI14" s="24">
        <f t="shared" si="9"/>
        <v>0</v>
      </c>
      <c r="AL14" s="24">
        <f t="shared" si="10"/>
        <v>0</v>
      </c>
      <c r="AM14" s="18">
        <v>32.005000000000003</v>
      </c>
      <c r="AN14" s="18">
        <v>41.405000000000001</v>
      </c>
      <c r="AO14" s="25">
        <f t="shared" si="11"/>
        <v>1</v>
      </c>
      <c r="AP14" s="18">
        <v>27.34</v>
      </c>
      <c r="AQ14" s="18">
        <v>46.04</v>
      </c>
      <c r="AR14" s="25">
        <f t="shared" si="12"/>
        <v>0</v>
      </c>
      <c r="AS14" s="18">
        <v>29.32</v>
      </c>
      <c r="AT14" s="18">
        <v>47.62</v>
      </c>
      <c r="AU14" s="25">
        <f t="shared" si="13"/>
        <v>0</v>
      </c>
      <c r="AX14" s="26">
        <f t="shared" si="14"/>
        <v>0</v>
      </c>
      <c r="BA14" s="26">
        <f t="shared" si="15"/>
        <v>0</v>
      </c>
      <c r="BD14" s="26">
        <f t="shared" si="16"/>
        <v>0</v>
      </c>
      <c r="BG14" s="27">
        <f t="shared" si="17"/>
        <v>0</v>
      </c>
      <c r="BJ14" s="27">
        <f t="shared" si="18"/>
        <v>0</v>
      </c>
      <c r="BM14" s="27">
        <f t="shared" si="19"/>
        <v>0</v>
      </c>
      <c r="BP14" s="24">
        <f t="shared" si="20"/>
        <v>0</v>
      </c>
      <c r="BS14" s="24">
        <f t="shared" si="21"/>
        <v>0</v>
      </c>
      <c r="BV14" s="24">
        <f t="shared" si="22"/>
        <v>0</v>
      </c>
    </row>
    <row r="15" spans="1:74" x14ac:dyDescent="0.2">
      <c r="A15" t="s">
        <v>66</v>
      </c>
      <c r="B15" t="s">
        <v>65</v>
      </c>
      <c r="C15" s="15">
        <v>2006</v>
      </c>
      <c r="D15" s="37">
        <v>13</v>
      </c>
      <c r="E15" t="s">
        <v>229</v>
      </c>
      <c r="F15" s="1" t="s">
        <v>34</v>
      </c>
      <c r="G15" t="s">
        <v>267</v>
      </c>
      <c r="H15" s="11">
        <f t="shared" si="0"/>
        <v>1</v>
      </c>
      <c r="I15" s="11">
        <f t="shared" si="1"/>
        <v>3</v>
      </c>
      <c r="J15" s="11">
        <f t="shared" si="2"/>
        <v>1</v>
      </c>
      <c r="K15" s="2" t="str">
        <f t="shared" si="3"/>
        <v>Nein</v>
      </c>
      <c r="L15" s="3">
        <f>MAX(S15,AB15,AN15,AW15,BF15,BO15)+LARGE((S15,AB15,AN15,AW15,BF15,BO15),2)+MAX(V15,Y15,AE15,AH15,AK15,AQ15,AT15,AZ15,BC15,BI15,BL15,BR15,BU15)+LARGE((V15,Y15,AE15,AH15,AK15,AQ15,AT15,AZ15,BC15,BI15,BL15,BR15,BU15),2)</f>
        <v>176.79</v>
      </c>
      <c r="M15" s="9">
        <f>IF($F15="M",VLOOKUP($C15,Kader_M[],4,1),VLOOKUP($C15,Kader_W[],4,1))</f>
        <v>31.6</v>
      </c>
      <c r="N15" s="9">
        <f>IF($F15="M",VLOOKUP($C15,Kader_M[],5,1),VLOOKUP($C15,Kader_W[],5,1))</f>
        <v>41.1</v>
      </c>
      <c r="O15" s="9">
        <f>IF($F15="M",VLOOKUP($C15,Kader_M[],6,1),VLOOKUP($C15,Kader_W[],6,1))</f>
        <v>29.6</v>
      </c>
      <c r="P15" s="9">
        <f>IF($F15="M",VLOOKUP($C15,Kader_M[],7,1),VLOOKUP($C15,Kader_W[],7,1))</f>
        <v>46.7</v>
      </c>
      <c r="Q15" s="9">
        <f>IF($F15="M",VLOOKUP($C15,Kader_M[],8,1),VLOOKUP($C15,Kader_W[],8,1))</f>
        <v>175.6</v>
      </c>
      <c r="R15" s="34">
        <v>31.869999999999997</v>
      </c>
      <c r="S15" s="34">
        <v>41.47</v>
      </c>
      <c r="T15" s="10">
        <f t="shared" si="4"/>
        <v>1</v>
      </c>
      <c r="U15" s="34">
        <v>30.635000000000002</v>
      </c>
      <c r="V15" s="34">
        <v>47.335000000000008</v>
      </c>
      <c r="W15" s="10">
        <f t="shared" si="5"/>
        <v>1</v>
      </c>
      <c r="X15" s="34">
        <v>31.169999999999998</v>
      </c>
      <c r="Y15" s="34">
        <v>47.57</v>
      </c>
      <c r="Z15" s="10">
        <f t="shared" si="6"/>
        <v>1</v>
      </c>
      <c r="AA15" s="36">
        <v>0</v>
      </c>
      <c r="AB15" s="36">
        <v>0</v>
      </c>
      <c r="AC15" s="24">
        <f t="shared" si="7"/>
        <v>0</v>
      </c>
      <c r="AF15" s="24">
        <f t="shared" si="8"/>
        <v>0</v>
      </c>
      <c r="AI15" s="24">
        <f t="shared" si="9"/>
        <v>0</v>
      </c>
      <c r="AL15" s="24">
        <f t="shared" si="10"/>
        <v>0</v>
      </c>
      <c r="AM15" s="18">
        <v>31.064999999999998</v>
      </c>
      <c r="AN15" s="18">
        <v>40.365000000000002</v>
      </c>
      <c r="AO15" s="25">
        <f t="shared" si="11"/>
        <v>0</v>
      </c>
      <c r="AP15" s="18">
        <v>28.754999999999999</v>
      </c>
      <c r="AQ15" s="18">
        <v>46.354999999999997</v>
      </c>
      <c r="AR15" s="25">
        <f t="shared" si="12"/>
        <v>0</v>
      </c>
      <c r="AS15" s="18">
        <v>29.684999999999999</v>
      </c>
      <c r="AT15" s="18">
        <v>47.384999999999998</v>
      </c>
      <c r="AU15" s="25">
        <f t="shared" si="13"/>
        <v>1</v>
      </c>
      <c r="AX15" s="26">
        <f t="shared" si="14"/>
        <v>0</v>
      </c>
      <c r="BA15" s="26">
        <f t="shared" si="15"/>
        <v>0</v>
      </c>
      <c r="BD15" s="26">
        <f t="shared" si="16"/>
        <v>0</v>
      </c>
      <c r="BG15" s="27">
        <f t="shared" si="17"/>
        <v>0</v>
      </c>
      <c r="BJ15" s="27">
        <f t="shared" si="18"/>
        <v>0</v>
      </c>
      <c r="BM15" s="27">
        <f t="shared" si="19"/>
        <v>0</v>
      </c>
      <c r="BP15" s="24">
        <f t="shared" si="20"/>
        <v>0</v>
      </c>
      <c r="BS15" s="24">
        <f t="shared" si="21"/>
        <v>0</v>
      </c>
      <c r="BV15" s="24">
        <f t="shared" si="22"/>
        <v>0</v>
      </c>
    </row>
    <row r="16" spans="1:74" x14ac:dyDescent="0.2">
      <c r="A16" t="s">
        <v>194</v>
      </c>
      <c r="B16" t="s">
        <v>193</v>
      </c>
      <c r="C16" s="15">
        <v>2003</v>
      </c>
      <c r="D16" s="37">
        <v>16</v>
      </c>
      <c r="E16" t="s">
        <v>228</v>
      </c>
      <c r="F16" s="1" t="s">
        <v>34</v>
      </c>
      <c r="G16" t="s">
        <v>338</v>
      </c>
      <c r="H16" s="11">
        <f t="shared" si="0"/>
        <v>0</v>
      </c>
      <c r="I16" s="11">
        <f t="shared" si="1"/>
        <v>0</v>
      </c>
      <c r="J16" s="11">
        <f t="shared" si="2"/>
        <v>0</v>
      </c>
      <c r="K16" s="2" t="str">
        <f t="shared" si="3"/>
        <v>Nein</v>
      </c>
      <c r="L16" s="3">
        <f>MAX(S16,AB16,AN16,AW16,BF16,BO16)+LARGE((S16,AB16,AN16,AW16,BF16,BO16),2)+MAX(V16,Y16,AE16,AH16,AK16,AQ16,AT16,AZ16,BC16,BI16,BL16,BR16,BU16)+LARGE((V16,Y16,AE16,AH16,AK16,AQ16,AT16,AZ16,BC16,BI16,BL16,BR16,BU16),2)</f>
        <v>175.595</v>
      </c>
      <c r="M16" s="9">
        <f>IF($F16="M",VLOOKUP($C16,Kader_M[],4,1),VLOOKUP($C16,Kader_W[],4,1))</f>
        <v>31.6</v>
      </c>
      <c r="N16" s="9">
        <f>IF($F16="M",VLOOKUP($C16,Kader_M[],5,1),VLOOKUP($C16,Kader_W[],5,1))</f>
        <v>41.1</v>
      </c>
      <c r="O16" s="9">
        <f>IF($F16="M",VLOOKUP($C16,Kader_M[],6,1),VLOOKUP($C16,Kader_W[],6,1))</f>
        <v>30.2</v>
      </c>
      <c r="P16" s="9">
        <f>IF($F16="M",VLOOKUP($C16,Kader_M[],7,1),VLOOKUP($C16,Kader_W[],7,1))</f>
        <v>48.1</v>
      </c>
      <c r="Q16" s="9">
        <f>IF($F16="M",VLOOKUP($C16,Kader_M[],8,1),VLOOKUP($C16,Kader_W[],8,1))</f>
        <v>178.4</v>
      </c>
      <c r="R16" s="34">
        <v>30.895</v>
      </c>
      <c r="S16" s="34">
        <v>40.094999999999999</v>
      </c>
      <c r="T16" s="10">
        <f t="shared" si="4"/>
        <v>0</v>
      </c>
      <c r="U16" s="34">
        <v>16.45</v>
      </c>
      <c r="V16" s="34">
        <v>27.550000000000004</v>
      </c>
      <c r="W16" s="10">
        <f t="shared" si="5"/>
        <v>0</v>
      </c>
      <c r="X16" s="34">
        <v>28.454999999999998</v>
      </c>
      <c r="Y16" s="34">
        <v>47.455000000000005</v>
      </c>
      <c r="Z16" s="10">
        <f t="shared" si="6"/>
        <v>0</v>
      </c>
      <c r="AA16" s="36">
        <v>0</v>
      </c>
      <c r="AB16" s="36">
        <v>0</v>
      </c>
      <c r="AC16" s="24">
        <f t="shared" si="7"/>
        <v>0</v>
      </c>
      <c r="AF16" s="24">
        <f t="shared" si="8"/>
        <v>0</v>
      </c>
      <c r="AI16" s="24">
        <f t="shared" si="9"/>
        <v>0</v>
      </c>
      <c r="AL16" s="24">
        <f t="shared" si="10"/>
        <v>0</v>
      </c>
      <c r="AM16" s="18">
        <v>31.585000000000001</v>
      </c>
      <c r="AN16" s="18">
        <v>40.884999999999998</v>
      </c>
      <c r="AO16" s="25">
        <f t="shared" si="11"/>
        <v>0</v>
      </c>
      <c r="AP16" s="18">
        <v>27.96</v>
      </c>
      <c r="AQ16" s="18">
        <v>47.16</v>
      </c>
      <c r="AR16" s="25">
        <f t="shared" si="12"/>
        <v>0</v>
      </c>
      <c r="AS16" s="18">
        <v>27.715</v>
      </c>
      <c r="AT16" s="18">
        <v>46.515000000000001</v>
      </c>
      <c r="AU16" s="25">
        <f t="shared" si="13"/>
        <v>0</v>
      </c>
      <c r="AX16" s="26">
        <f t="shared" si="14"/>
        <v>0</v>
      </c>
      <c r="BA16" s="26">
        <f t="shared" si="15"/>
        <v>0</v>
      </c>
      <c r="BD16" s="26">
        <f t="shared" si="16"/>
        <v>0</v>
      </c>
      <c r="BG16" s="27">
        <f t="shared" si="17"/>
        <v>0</v>
      </c>
      <c r="BJ16" s="27">
        <f t="shared" si="18"/>
        <v>0</v>
      </c>
      <c r="BM16" s="27">
        <f t="shared" si="19"/>
        <v>0</v>
      </c>
      <c r="BP16" s="24">
        <f t="shared" si="20"/>
        <v>0</v>
      </c>
      <c r="BS16" s="24">
        <f t="shared" si="21"/>
        <v>0</v>
      </c>
      <c r="BV16" s="24">
        <f t="shared" si="22"/>
        <v>0</v>
      </c>
    </row>
    <row r="17" spans="1:74" x14ac:dyDescent="0.2">
      <c r="A17" t="s">
        <v>196</v>
      </c>
      <c r="B17" t="s">
        <v>195</v>
      </c>
      <c r="C17" s="15">
        <v>2005</v>
      </c>
      <c r="D17" s="37">
        <v>14</v>
      </c>
      <c r="E17" t="s">
        <v>248</v>
      </c>
      <c r="F17" s="1" t="s">
        <v>34</v>
      </c>
      <c r="G17" t="s">
        <v>340</v>
      </c>
      <c r="H17" s="11">
        <f t="shared" si="0"/>
        <v>1</v>
      </c>
      <c r="I17" s="11">
        <f t="shared" si="1"/>
        <v>1</v>
      </c>
      <c r="J17" s="11">
        <f t="shared" si="2"/>
        <v>0</v>
      </c>
      <c r="K17" s="2" t="str">
        <f t="shared" si="3"/>
        <v>Nein</v>
      </c>
      <c r="L17" s="3">
        <f>MAX(S17,AB17,AN17,AW17,BF17,BO17)+LARGE((S17,AB17,AN17,AW17,BF17,BO17),2)+MAX(V17,Y17,AE17,AH17,AK17,AQ17,AT17,AZ17,BC17,BI17,BL17,BR17,BU17)+LARGE((V17,Y17,AE17,AH17,AK17,AQ17,AT17,AZ17,BC17,BI17,BL17,BR17,BU17),2)</f>
        <v>175.23499999999999</v>
      </c>
      <c r="M17" s="9">
        <f>IF($F17="M",VLOOKUP($C17,Kader_M[],4,1),VLOOKUP($C17,Kader_W[],4,1))</f>
        <v>31.4</v>
      </c>
      <c r="N17" s="9">
        <f>IF($F17="M",VLOOKUP($C17,Kader_M[],5,1),VLOOKUP($C17,Kader_W[],5,1))</f>
        <v>40.9</v>
      </c>
      <c r="O17" s="9">
        <f>IF($F17="M",VLOOKUP($C17,Kader_M[],6,1),VLOOKUP($C17,Kader_W[],6,1))</f>
        <v>29.8</v>
      </c>
      <c r="P17" s="9">
        <f>IF($F17="M",VLOOKUP($C17,Kader_M[],7,1),VLOOKUP($C17,Kader_W[],7,1))</f>
        <v>47.1</v>
      </c>
      <c r="Q17" s="9">
        <f>IF($F17="M",VLOOKUP($C17,Kader_M[],8,1),VLOOKUP($C17,Kader_W[],8,1))</f>
        <v>176</v>
      </c>
      <c r="R17" s="34">
        <v>31.555</v>
      </c>
      <c r="S17" s="34">
        <v>41.054999999999993</v>
      </c>
      <c r="T17" s="10">
        <f t="shared" si="4"/>
        <v>1</v>
      </c>
      <c r="U17" s="34">
        <v>28.734999999999999</v>
      </c>
      <c r="V17" s="34">
        <v>46.034999999999997</v>
      </c>
      <c r="W17" s="10">
        <f t="shared" si="5"/>
        <v>0</v>
      </c>
      <c r="X17" s="34">
        <v>30.35</v>
      </c>
      <c r="Y17" s="34">
        <v>47.249999999999993</v>
      </c>
      <c r="Z17" s="10">
        <f t="shared" si="6"/>
        <v>1</v>
      </c>
      <c r="AA17" s="36">
        <v>0</v>
      </c>
      <c r="AB17" s="36">
        <v>0</v>
      </c>
      <c r="AC17" s="24">
        <f t="shared" si="7"/>
        <v>0</v>
      </c>
      <c r="AF17" s="24">
        <f t="shared" si="8"/>
        <v>0</v>
      </c>
      <c r="AI17" s="24">
        <f t="shared" si="9"/>
        <v>0</v>
      </c>
      <c r="AL17" s="24">
        <f t="shared" si="10"/>
        <v>0</v>
      </c>
      <c r="AM17" s="18">
        <v>31.795000000000002</v>
      </c>
      <c r="AN17" s="18">
        <v>40.895000000000003</v>
      </c>
      <c r="AO17" s="25">
        <f t="shared" si="11"/>
        <v>0</v>
      </c>
      <c r="AP17" s="18">
        <v>2.81</v>
      </c>
      <c r="AQ17" s="18">
        <v>4.91</v>
      </c>
      <c r="AR17" s="25">
        <f t="shared" si="12"/>
        <v>0</v>
      </c>
      <c r="AS17" s="18">
        <v>0</v>
      </c>
      <c r="AT17" s="18">
        <v>0</v>
      </c>
      <c r="AU17" s="25">
        <f t="shared" si="13"/>
        <v>0</v>
      </c>
      <c r="AX17" s="26">
        <f t="shared" si="14"/>
        <v>0</v>
      </c>
      <c r="BA17" s="26">
        <f t="shared" si="15"/>
        <v>0</v>
      </c>
      <c r="BD17" s="26">
        <f t="shared" si="16"/>
        <v>0</v>
      </c>
      <c r="BG17" s="27">
        <f t="shared" si="17"/>
        <v>0</v>
      </c>
      <c r="BJ17" s="27">
        <f t="shared" si="18"/>
        <v>0</v>
      </c>
      <c r="BM17" s="27">
        <f t="shared" si="19"/>
        <v>0</v>
      </c>
      <c r="BP17" s="24">
        <f t="shared" si="20"/>
        <v>0</v>
      </c>
      <c r="BS17" s="24">
        <f t="shared" si="21"/>
        <v>0</v>
      </c>
      <c r="BV17" s="24">
        <f t="shared" si="22"/>
        <v>0</v>
      </c>
    </row>
    <row r="18" spans="1:74" x14ac:dyDescent="0.2">
      <c r="A18" t="s">
        <v>187</v>
      </c>
      <c r="B18" t="s">
        <v>186</v>
      </c>
      <c r="C18" s="15">
        <v>2004</v>
      </c>
      <c r="D18" s="37">
        <v>15</v>
      </c>
      <c r="E18" t="s">
        <v>225</v>
      </c>
      <c r="F18" s="1" t="s">
        <v>34</v>
      </c>
      <c r="G18" t="s">
        <v>334</v>
      </c>
      <c r="H18" s="11">
        <f t="shared" si="0"/>
        <v>0</v>
      </c>
      <c r="I18" s="11">
        <f t="shared" si="1"/>
        <v>0</v>
      </c>
      <c r="J18" s="11">
        <f t="shared" si="2"/>
        <v>0</v>
      </c>
      <c r="K18" s="2" t="str">
        <f t="shared" si="3"/>
        <v>Nein</v>
      </c>
      <c r="L18" s="3">
        <f>MAX(S18,AB18,AN18,AW18,BF18,BO18)+LARGE((S18,AB18,AN18,AW18,BF18,BO18),2)+MAX(V18,Y18,AE18,AH18,AK18,AQ18,AT18,AZ18,BC18,BI18,BL18,BR18,BU18)+LARGE((V18,Y18,AE18,AH18,AK18,AQ18,AT18,AZ18,BC18,BI18,BL18,BR18,BU18),2)</f>
        <v>174.89500000000001</v>
      </c>
      <c r="M18" s="9">
        <f>IF($F18="M",VLOOKUP($C18,Kader_M[],4,1),VLOOKUP($C18,Kader_W[],4,1))</f>
        <v>31.8</v>
      </c>
      <c r="N18" s="9">
        <f>IF($F18="M",VLOOKUP($C18,Kader_M[],5,1),VLOOKUP($C18,Kader_W[],5,1))</f>
        <v>41.3</v>
      </c>
      <c r="O18" s="9">
        <f>IF($F18="M",VLOOKUP($C18,Kader_M[],6,1),VLOOKUP($C18,Kader_W[],6,1))</f>
        <v>30</v>
      </c>
      <c r="P18" s="9">
        <f>IF($F18="M",VLOOKUP($C18,Kader_M[],7,1),VLOOKUP($C18,Kader_W[],7,1))</f>
        <v>47.5</v>
      </c>
      <c r="Q18" s="9">
        <f>IF($F18="M",VLOOKUP($C18,Kader_M[],8,1),VLOOKUP($C18,Kader_W[],8,1))</f>
        <v>177.6</v>
      </c>
      <c r="R18" s="34">
        <v>31.199999999999996</v>
      </c>
      <c r="S18" s="34">
        <v>40.799999999999997</v>
      </c>
      <c r="T18" s="10">
        <f t="shared" si="4"/>
        <v>0</v>
      </c>
      <c r="U18" s="34">
        <v>30.51</v>
      </c>
      <c r="V18" s="34">
        <v>46.41</v>
      </c>
      <c r="W18" s="10">
        <f t="shared" si="5"/>
        <v>0</v>
      </c>
      <c r="X18" s="34">
        <v>30.93</v>
      </c>
      <c r="Y18" s="34">
        <v>46.730000000000004</v>
      </c>
      <c r="Z18" s="10">
        <f t="shared" si="6"/>
        <v>0</v>
      </c>
      <c r="AA18" s="36">
        <v>0</v>
      </c>
      <c r="AB18" s="36">
        <v>0</v>
      </c>
      <c r="AC18" s="24">
        <f t="shared" si="7"/>
        <v>0</v>
      </c>
      <c r="AF18" s="24">
        <f t="shared" si="8"/>
        <v>0</v>
      </c>
      <c r="AI18" s="24">
        <f t="shared" si="9"/>
        <v>0</v>
      </c>
      <c r="AL18" s="24">
        <f t="shared" si="10"/>
        <v>0</v>
      </c>
      <c r="AM18" s="18">
        <v>31.655000000000001</v>
      </c>
      <c r="AN18" s="18">
        <v>40.954999999999998</v>
      </c>
      <c r="AO18" s="25">
        <f t="shared" si="11"/>
        <v>0</v>
      </c>
      <c r="AP18" s="18">
        <v>11.545</v>
      </c>
      <c r="AQ18" s="18">
        <v>19.945</v>
      </c>
      <c r="AR18" s="25">
        <f t="shared" si="12"/>
        <v>0</v>
      </c>
      <c r="AS18" s="18">
        <v>0</v>
      </c>
      <c r="AT18" s="18">
        <v>0</v>
      </c>
      <c r="AU18" s="25">
        <f t="shared" si="13"/>
        <v>0</v>
      </c>
      <c r="AX18" s="26">
        <f t="shared" si="14"/>
        <v>0</v>
      </c>
      <c r="BA18" s="26">
        <f t="shared" si="15"/>
        <v>0</v>
      </c>
      <c r="BD18" s="26">
        <f t="shared" si="16"/>
        <v>0</v>
      </c>
      <c r="BG18" s="27">
        <f t="shared" si="17"/>
        <v>0</v>
      </c>
      <c r="BJ18" s="27">
        <f t="shared" si="18"/>
        <v>0</v>
      </c>
      <c r="BM18" s="27">
        <f t="shared" si="19"/>
        <v>0</v>
      </c>
      <c r="BP18" s="24">
        <f t="shared" si="20"/>
        <v>0</v>
      </c>
      <c r="BS18" s="24">
        <f t="shared" si="21"/>
        <v>0</v>
      </c>
      <c r="BV18" s="24">
        <f t="shared" si="22"/>
        <v>0</v>
      </c>
    </row>
    <row r="19" spans="1:74" x14ac:dyDescent="0.2">
      <c r="A19" t="s">
        <v>73</v>
      </c>
      <c r="B19" t="s">
        <v>72</v>
      </c>
      <c r="C19" s="15">
        <v>2002</v>
      </c>
      <c r="D19" s="37">
        <v>17</v>
      </c>
      <c r="E19" t="s">
        <v>224</v>
      </c>
      <c r="F19" s="1" t="s">
        <v>34</v>
      </c>
      <c r="G19" t="s">
        <v>272</v>
      </c>
      <c r="H19" s="11">
        <f t="shared" si="0"/>
        <v>0</v>
      </c>
      <c r="I19" s="11">
        <f t="shared" si="1"/>
        <v>0</v>
      </c>
      <c r="J19" s="11">
        <f t="shared" si="2"/>
        <v>0</v>
      </c>
      <c r="K19" s="2" t="str">
        <f t="shared" si="3"/>
        <v>Nein</v>
      </c>
      <c r="L19" s="3">
        <f>MAX(S19,AB19,AN19,AW19,BF19,BO19)+LARGE((S19,AB19,AN19,AW19,BF19,BO19),2)+MAX(V19,Y19,AE19,AH19,AK19,AQ19,AT19,AZ19,BC19,BI19,BL19,BR19,BU19)+LARGE((V19,Y19,AE19,AH19,AK19,AQ19,AT19,AZ19,BC19,BI19,BL19,BR19,BU19),2)</f>
        <v>174.85500000000002</v>
      </c>
      <c r="M19" s="9">
        <f>IF($F19="M",VLOOKUP($C19,Kader_M[],4,1),VLOOKUP($C19,Kader_W[],4,1))</f>
        <v>32</v>
      </c>
      <c r="N19" s="9">
        <f>IF($F19="M",VLOOKUP($C19,Kader_M[],5,1),VLOOKUP($C19,Kader_W[],5,1))</f>
        <v>41.5</v>
      </c>
      <c r="O19" s="9">
        <f>IF($F19="M",VLOOKUP($C19,Kader_M[],6,1),VLOOKUP($C19,Kader_W[],6,1))</f>
        <v>30.2</v>
      </c>
      <c r="P19" s="9">
        <f>IF($F19="M",VLOOKUP($C19,Kader_M[],7,1),VLOOKUP($C19,Kader_W[],7,1))</f>
        <v>48.6</v>
      </c>
      <c r="Q19" s="9">
        <f>IF($F19="M",VLOOKUP($C19,Kader_M[],8,1),VLOOKUP($C19,Kader_W[],8,1))</f>
        <v>180.2</v>
      </c>
      <c r="R19" s="34">
        <v>31.25</v>
      </c>
      <c r="S19" s="34">
        <v>40.950000000000003</v>
      </c>
      <c r="T19" s="10">
        <f t="shared" si="4"/>
        <v>0</v>
      </c>
      <c r="U19" s="34">
        <v>28.954999999999998</v>
      </c>
      <c r="V19" s="34">
        <v>46.655000000000001</v>
      </c>
      <c r="W19" s="10">
        <f t="shared" si="5"/>
        <v>0</v>
      </c>
      <c r="X19" s="34">
        <v>29.204999999999998</v>
      </c>
      <c r="Y19" s="34">
        <v>46.704999999999998</v>
      </c>
      <c r="Z19" s="10">
        <f t="shared" si="6"/>
        <v>0</v>
      </c>
      <c r="AA19" s="36">
        <v>0</v>
      </c>
      <c r="AB19" s="36">
        <v>0</v>
      </c>
      <c r="AC19" s="24">
        <f t="shared" si="7"/>
        <v>0</v>
      </c>
      <c r="AF19" s="24">
        <f t="shared" si="8"/>
        <v>0</v>
      </c>
      <c r="AI19" s="24">
        <f t="shared" si="9"/>
        <v>0</v>
      </c>
      <c r="AL19" s="24">
        <f t="shared" si="10"/>
        <v>0</v>
      </c>
      <c r="AM19" s="18">
        <v>30.674999999999997</v>
      </c>
      <c r="AN19" s="18">
        <v>40.375</v>
      </c>
      <c r="AO19" s="25">
        <f t="shared" si="11"/>
        <v>0</v>
      </c>
      <c r="AP19" s="18">
        <v>28.99</v>
      </c>
      <c r="AQ19" s="18">
        <v>46.79</v>
      </c>
      <c r="AR19" s="25">
        <f t="shared" si="12"/>
        <v>0</v>
      </c>
      <c r="AS19" s="18">
        <v>29.14</v>
      </c>
      <c r="AT19" s="18">
        <v>46.74</v>
      </c>
      <c r="AU19" s="25">
        <f t="shared" si="13"/>
        <v>0</v>
      </c>
      <c r="AX19" s="26">
        <f t="shared" si="14"/>
        <v>0</v>
      </c>
      <c r="BA19" s="26">
        <f t="shared" si="15"/>
        <v>0</v>
      </c>
      <c r="BD19" s="26">
        <f t="shared" si="16"/>
        <v>0</v>
      </c>
      <c r="BG19" s="27">
        <f t="shared" si="17"/>
        <v>0</v>
      </c>
      <c r="BJ19" s="27">
        <f t="shared" si="18"/>
        <v>0</v>
      </c>
      <c r="BM19" s="27">
        <f t="shared" si="19"/>
        <v>0</v>
      </c>
      <c r="BP19" s="24">
        <f t="shared" si="20"/>
        <v>0</v>
      </c>
      <c r="BS19" s="24">
        <f t="shared" si="21"/>
        <v>0</v>
      </c>
      <c r="BV19" s="24">
        <f t="shared" si="22"/>
        <v>0</v>
      </c>
    </row>
    <row r="20" spans="1:74" x14ac:dyDescent="0.2">
      <c r="A20" t="s">
        <v>179</v>
      </c>
      <c r="B20" t="s">
        <v>178</v>
      </c>
      <c r="C20" s="15">
        <v>2000</v>
      </c>
      <c r="D20" s="37">
        <v>19</v>
      </c>
      <c r="E20" t="s">
        <v>220</v>
      </c>
      <c r="F20" s="1" t="s">
        <v>34</v>
      </c>
      <c r="G20" t="s">
        <v>330</v>
      </c>
      <c r="H20" s="11">
        <f t="shared" si="0"/>
        <v>0</v>
      </c>
      <c r="I20" s="11">
        <f t="shared" si="1"/>
        <v>0</v>
      </c>
      <c r="J20" s="11">
        <f t="shared" si="2"/>
        <v>0</v>
      </c>
      <c r="K20" s="2" t="str">
        <f t="shared" si="3"/>
        <v>Nein</v>
      </c>
      <c r="L20" s="3">
        <f>MAX(S20,AB20,AN20,AW20,BF20,BO20)+LARGE((S20,AB20,AN20,AW20,BF20,BO20),2)+MAX(V20,Y20,AE20,AH20,AK20,AQ20,AT20,AZ20,BC20,BI20,BL20,BR20,BU20)+LARGE((V20,Y20,AE20,AH20,AK20,AQ20,AT20,AZ20,BC20,BI20,BL20,BR20,BU20),2)</f>
        <v>173.25000000000003</v>
      </c>
      <c r="M20" s="9">
        <f>IF($F20="M",VLOOKUP($C20,Kader_M[],4,1),VLOOKUP($C20,Kader_W[],4,1))</f>
        <v>32.200000000000003</v>
      </c>
      <c r="N20" s="9">
        <f>IF($F20="M",VLOOKUP($C20,Kader_M[],5,1),VLOOKUP($C20,Kader_W[],5,1))</f>
        <v>41.7</v>
      </c>
      <c r="O20" s="9">
        <f>IF($F20="M",VLOOKUP($C20,Kader_M[],6,1),VLOOKUP($C20,Kader_W[],6,1))</f>
        <v>30.3</v>
      </c>
      <c r="P20" s="9">
        <f>IF($F20="M",VLOOKUP($C20,Kader_M[],7,1),VLOOKUP($C20,Kader_W[],7,1))</f>
        <v>49.8</v>
      </c>
      <c r="Q20" s="9">
        <f>IF($F20="M",VLOOKUP($C20,Kader_M[],8,1),VLOOKUP($C20,Kader_W[],8,1))</f>
        <v>183</v>
      </c>
      <c r="R20" s="34">
        <v>31.385000000000002</v>
      </c>
      <c r="S20" s="34">
        <v>40.785000000000004</v>
      </c>
      <c r="T20" s="10">
        <f t="shared" si="4"/>
        <v>0</v>
      </c>
      <c r="U20" s="34">
        <v>27.34</v>
      </c>
      <c r="V20" s="34">
        <v>44.440000000000005</v>
      </c>
      <c r="W20" s="10">
        <f t="shared" si="5"/>
        <v>0</v>
      </c>
      <c r="X20" s="34">
        <v>31.15</v>
      </c>
      <c r="Y20" s="34">
        <v>46.550000000000004</v>
      </c>
      <c r="Z20" s="10">
        <f t="shared" si="6"/>
        <v>0</v>
      </c>
      <c r="AA20" s="36">
        <v>0</v>
      </c>
      <c r="AB20" s="36">
        <v>0</v>
      </c>
      <c r="AC20" s="24">
        <f t="shared" si="7"/>
        <v>0</v>
      </c>
      <c r="AF20" s="24">
        <f t="shared" si="8"/>
        <v>0</v>
      </c>
      <c r="AI20" s="24">
        <f t="shared" si="9"/>
        <v>0</v>
      </c>
      <c r="AL20" s="24">
        <f t="shared" si="10"/>
        <v>0</v>
      </c>
      <c r="AM20" s="18">
        <v>31.265000000000001</v>
      </c>
      <c r="AN20" s="18">
        <v>40.265000000000001</v>
      </c>
      <c r="AO20" s="25">
        <f t="shared" si="11"/>
        <v>0</v>
      </c>
      <c r="AP20" s="18">
        <v>27.85</v>
      </c>
      <c r="AQ20" s="18">
        <v>45.65</v>
      </c>
      <c r="AR20" s="25">
        <f t="shared" si="12"/>
        <v>0</v>
      </c>
      <c r="AS20" s="18">
        <v>0</v>
      </c>
      <c r="AT20" s="18">
        <v>0</v>
      </c>
      <c r="AU20" s="25">
        <f t="shared" si="13"/>
        <v>0</v>
      </c>
      <c r="AX20" s="26">
        <f t="shared" si="14"/>
        <v>0</v>
      </c>
      <c r="BA20" s="26">
        <f t="shared" si="15"/>
        <v>0</v>
      </c>
      <c r="BD20" s="26">
        <f t="shared" si="16"/>
        <v>0</v>
      </c>
      <c r="BG20" s="27">
        <f t="shared" si="17"/>
        <v>0</v>
      </c>
      <c r="BJ20" s="27">
        <f t="shared" si="18"/>
        <v>0</v>
      </c>
      <c r="BM20" s="27">
        <f t="shared" si="19"/>
        <v>0</v>
      </c>
      <c r="BP20" s="24">
        <f t="shared" si="20"/>
        <v>0</v>
      </c>
      <c r="BS20" s="24">
        <f t="shared" si="21"/>
        <v>0</v>
      </c>
      <c r="BV20" s="24">
        <f t="shared" si="22"/>
        <v>0</v>
      </c>
    </row>
    <row r="21" spans="1:74" x14ac:dyDescent="0.2">
      <c r="A21" t="s">
        <v>82</v>
      </c>
      <c r="B21" t="s">
        <v>81</v>
      </c>
      <c r="C21" s="15">
        <v>2001</v>
      </c>
      <c r="D21" s="37">
        <v>18</v>
      </c>
      <c r="E21" t="s">
        <v>225</v>
      </c>
      <c r="F21" s="1" t="s">
        <v>34</v>
      </c>
      <c r="G21" t="s">
        <v>277</v>
      </c>
      <c r="H21" s="11">
        <f t="shared" si="0"/>
        <v>0</v>
      </c>
      <c r="I21" s="11">
        <f t="shared" si="1"/>
        <v>0</v>
      </c>
      <c r="J21" s="11">
        <f t="shared" si="2"/>
        <v>0</v>
      </c>
      <c r="K21" s="2" t="str">
        <f t="shared" si="3"/>
        <v>Nein</v>
      </c>
      <c r="L21" s="3">
        <f>MAX(S21,AB21,AN21,AW21,BF21,BO21)+LARGE((S21,AB21,AN21,AW21,BF21,BO21),2)+MAX(V21,Y21,AE21,AH21,AK21,AQ21,AT21,AZ21,BC21,BI21,BL21,BR21,BU21)+LARGE((V21,Y21,AE21,AH21,AK21,AQ21,AT21,AZ21,BC21,BI21,BL21,BR21,BU21),2)</f>
        <v>172.99</v>
      </c>
      <c r="M21" s="9">
        <f>IF($F21="M",VLOOKUP($C21,Kader_M[],4,1),VLOOKUP($C21,Kader_W[],4,1))</f>
        <v>31.8</v>
      </c>
      <c r="N21" s="9">
        <f>IF($F21="M",VLOOKUP($C21,Kader_M[],5,1),VLOOKUP($C21,Kader_W[],5,1))</f>
        <v>41.3</v>
      </c>
      <c r="O21" s="9">
        <f>IF($F21="M",VLOOKUP($C21,Kader_M[],6,1),VLOOKUP($C21,Kader_W[],6,1))</f>
        <v>30.3</v>
      </c>
      <c r="P21" s="9">
        <f>IF($F21="M",VLOOKUP($C21,Kader_M[],7,1),VLOOKUP($C21,Kader_W[],7,1))</f>
        <v>49.1</v>
      </c>
      <c r="Q21" s="9">
        <f>IF($F21="M",VLOOKUP($C21,Kader_M[],8,1),VLOOKUP($C21,Kader_W[],8,1))</f>
        <v>180.8</v>
      </c>
      <c r="R21" s="34">
        <v>30.105</v>
      </c>
      <c r="S21" s="34">
        <v>39.505000000000003</v>
      </c>
      <c r="T21" s="10">
        <f t="shared" si="4"/>
        <v>0</v>
      </c>
      <c r="U21" s="34">
        <v>28.619999999999997</v>
      </c>
      <c r="V21" s="34">
        <v>46.120000000000005</v>
      </c>
      <c r="W21" s="10">
        <f t="shared" si="5"/>
        <v>0</v>
      </c>
      <c r="X21" s="34">
        <v>29.32</v>
      </c>
      <c r="Y21" s="34">
        <v>46.419999999999995</v>
      </c>
      <c r="Z21" s="10">
        <f t="shared" si="6"/>
        <v>0</v>
      </c>
      <c r="AA21" s="36">
        <v>0</v>
      </c>
      <c r="AB21" s="36">
        <v>0</v>
      </c>
      <c r="AC21" s="24">
        <f t="shared" si="7"/>
        <v>0</v>
      </c>
      <c r="AF21" s="24">
        <f t="shared" si="8"/>
        <v>0</v>
      </c>
      <c r="AI21" s="24">
        <f t="shared" si="9"/>
        <v>0</v>
      </c>
      <c r="AL21" s="24">
        <f t="shared" si="10"/>
        <v>0</v>
      </c>
      <c r="AM21" s="18">
        <v>31.545000000000002</v>
      </c>
      <c r="AN21" s="18">
        <v>40.945</v>
      </c>
      <c r="AO21" s="25">
        <f t="shared" si="11"/>
        <v>0</v>
      </c>
      <c r="AP21" s="18">
        <v>6.25</v>
      </c>
      <c r="AQ21" s="18">
        <v>9.85</v>
      </c>
      <c r="AR21" s="25">
        <f t="shared" si="12"/>
        <v>0</v>
      </c>
      <c r="AS21" s="18">
        <v>0</v>
      </c>
      <c r="AT21" s="18">
        <v>0</v>
      </c>
      <c r="AU21" s="25">
        <f t="shared" si="13"/>
        <v>0</v>
      </c>
      <c r="AX21" s="26">
        <f t="shared" si="14"/>
        <v>0</v>
      </c>
      <c r="BA21" s="26">
        <f t="shared" si="15"/>
        <v>0</v>
      </c>
      <c r="BD21" s="26">
        <f t="shared" si="16"/>
        <v>0</v>
      </c>
      <c r="BG21" s="27">
        <f t="shared" si="17"/>
        <v>0</v>
      </c>
      <c r="BJ21" s="27">
        <f t="shared" si="18"/>
        <v>0</v>
      </c>
      <c r="BM21" s="27">
        <f t="shared" si="19"/>
        <v>0</v>
      </c>
      <c r="BP21" s="24">
        <f t="shared" si="20"/>
        <v>0</v>
      </c>
      <c r="BS21" s="24">
        <f t="shared" si="21"/>
        <v>0</v>
      </c>
      <c r="BV21" s="24">
        <f t="shared" si="22"/>
        <v>0</v>
      </c>
    </row>
    <row r="22" spans="1:74" x14ac:dyDescent="0.2">
      <c r="A22" t="s">
        <v>44</v>
      </c>
      <c r="B22" t="s">
        <v>43</v>
      </c>
      <c r="C22" s="15">
        <v>2006</v>
      </c>
      <c r="D22" s="37">
        <v>13</v>
      </c>
      <c r="E22" t="s">
        <v>222</v>
      </c>
      <c r="F22" s="1" t="s">
        <v>34</v>
      </c>
      <c r="G22" t="s">
        <v>254</v>
      </c>
      <c r="H22" s="11">
        <f t="shared" si="0"/>
        <v>0</v>
      </c>
      <c r="I22" s="11">
        <f t="shared" si="1"/>
        <v>0</v>
      </c>
      <c r="J22" s="11">
        <f t="shared" si="2"/>
        <v>0</v>
      </c>
      <c r="K22" s="2" t="str">
        <f t="shared" si="3"/>
        <v>Nein</v>
      </c>
      <c r="L22" s="3">
        <f>MAX(S22,AB22,AN22,AW22,BF22,BO22)+LARGE((S22,AB22,AN22,AW22,BF22,BO22),2)+MAX(V22,Y22,AE22,AH22,AK22,AQ22,AT22,AZ22,BC22,BI22,BL22,BR22,BU22)+LARGE((V22,Y22,AE22,AH22,AK22,AQ22,AT22,AZ22,BC22,BI22,BL22,BR22,BU22),2)</f>
        <v>172.82</v>
      </c>
      <c r="M22" s="9">
        <f>IF($F22="M",VLOOKUP($C22,Kader_M[],4,1),VLOOKUP($C22,Kader_W[],4,1))</f>
        <v>31.6</v>
      </c>
      <c r="N22" s="9">
        <f>IF($F22="M",VLOOKUP($C22,Kader_M[],5,1),VLOOKUP($C22,Kader_W[],5,1))</f>
        <v>41.1</v>
      </c>
      <c r="O22" s="9">
        <f>IF($F22="M",VLOOKUP($C22,Kader_M[],6,1),VLOOKUP($C22,Kader_W[],6,1))</f>
        <v>29.6</v>
      </c>
      <c r="P22" s="9">
        <f>IF($F22="M",VLOOKUP($C22,Kader_M[],7,1),VLOOKUP($C22,Kader_W[],7,1))</f>
        <v>46.7</v>
      </c>
      <c r="Q22" s="9">
        <f>IF($F22="M",VLOOKUP($C22,Kader_M[],8,1),VLOOKUP($C22,Kader_W[],8,1))</f>
        <v>175.6</v>
      </c>
      <c r="R22" s="34">
        <v>31.02</v>
      </c>
      <c r="S22" s="34">
        <v>39.765000000000001</v>
      </c>
      <c r="T22" s="10">
        <f t="shared" si="4"/>
        <v>0</v>
      </c>
      <c r="U22" s="34">
        <v>29.08</v>
      </c>
      <c r="V22" s="34">
        <v>46.480000000000004</v>
      </c>
      <c r="W22" s="10">
        <f t="shared" si="5"/>
        <v>0</v>
      </c>
      <c r="X22" s="34">
        <v>29.105</v>
      </c>
      <c r="Y22" s="34">
        <v>46.405000000000001</v>
      </c>
      <c r="Z22" s="10">
        <f t="shared" si="6"/>
        <v>0</v>
      </c>
      <c r="AA22" s="36">
        <v>0</v>
      </c>
      <c r="AB22" s="36">
        <v>0</v>
      </c>
      <c r="AC22" s="24">
        <f t="shared" si="7"/>
        <v>0</v>
      </c>
      <c r="AF22" s="24">
        <f t="shared" si="8"/>
        <v>0</v>
      </c>
      <c r="AI22" s="24">
        <f t="shared" si="9"/>
        <v>0</v>
      </c>
      <c r="AL22" s="24">
        <f t="shared" si="10"/>
        <v>0</v>
      </c>
      <c r="AM22" s="18">
        <v>30.57</v>
      </c>
      <c r="AN22" s="18">
        <v>40.17</v>
      </c>
      <c r="AO22" s="25">
        <f t="shared" si="11"/>
        <v>0</v>
      </c>
      <c r="AP22" s="18">
        <v>27.704999999999998</v>
      </c>
      <c r="AQ22" s="18">
        <v>45.604999999999997</v>
      </c>
      <c r="AR22" s="25">
        <f t="shared" si="12"/>
        <v>0</v>
      </c>
      <c r="AS22" s="18">
        <v>28.47</v>
      </c>
      <c r="AT22" s="18">
        <v>46.37</v>
      </c>
      <c r="AU22" s="25">
        <f t="shared" si="13"/>
        <v>0</v>
      </c>
      <c r="AX22" s="26">
        <f t="shared" si="14"/>
        <v>0</v>
      </c>
      <c r="BA22" s="26">
        <f t="shared" si="15"/>
        <v>0</v>
      </c>
      <c r="BD22" s="26">
        <f t="shared" si="16"/>
        <v>0</v>
      </c>
      <c r="BG22" s="27">
        <f t="shared" si="17"/>
        <v>0</v>
      </c>
      <c r="BJ22" s="27">
        <f t="shared" si="18"/>
        <v>0</v>
      </c>
      <c r="BM22" s="27">
        <f t="shared" si="19"/>
        <v>0</v>
      </c>
      <c r="BP22" s="24">
        <f t="shared" si="20"/>
        <v>0</v>
      </c>
      <c r="BS22" s="24">
        <f t="shared" si="21"/>
        <v>0</v>
      </c>
      <c r="BV22" s="24">
        <f t="shared" si="22"/>
        <v>0</v>
      </c>
    </row>
    <row r="23" spans="1:74" x14ac:dyDescent="0.2">
      <c r="A23" t="s">
        <v>155</v>
      </c>
      <c r="B23" t="s">
        <v>154</v>
      </c>
      <c r="C23" s="15">
        <v>2003</v>
      </c>
      <c r="D23" s="37">
        <v>16</v>
      </c>
      <c r="E23" t="s">
        <v>245</v>
      </c>
      <c r="F23" s="1" t="s">
        <v>34</v>
      </c>
      <c r="G23" t="s">
        <v>318</v>
      </c>
      <c r="H23" s="11">
        <f t="shared" si="0"/>
        <v>0</v>
      </c>
      <c r="I23" s="11">
        <f t="shared" si="1"/>
        <v>0</v>
      </c>
      <c r="J23" s="11">
        <f t="shared" si="2"/>
        <v>0</v>
      </c>
      <c r="K23" s="2" t="str">
        <f t="shared" si="3"/>
        <v>Nein</v>
      </c>
      <c r="L23" s="3">
        <f>MAX(S23,AB23,AN23,AW23,BF23,BO23)+LARGE((S23,AB23,AN23,AW23,BF23,BO23),2)+MAX(V23,Y23,AE23,AH23,AK23,AQ23,AT23,AZ23,BC23,BI23,BL23,BR23,BU23)+LARGE((V23,Y23,AE23,AH23,AK23,AQ23,AT23,AZ23,BC23,BI23,BL23,BR23,BU23),2)</f>
        <v>172.65500000000003</v>
      </c>
      <c r="M23" s="9">
        <f>IF($F23="M",VLOOKUP($C23,Kader_M[],4,1),VLOOKUP($C23,Kader_W[],4,1))</f>
        <v>31.6</v>
      </c>
      <c r="N23" s="9">
        <f>IF($F23="M",VLOOKUP($C23,Kader_M[],5,1),VLOOKUP($C23,Kader_W[],5,1))</f>
        <v>41.1</v>
      </c>
      <c r="O23" s="9">
        <f>IF($F23="M",VLOOKUP($C23,Kader_M[],6,1),VLOOKUP($C23,Kader_W[],6,1))</f>
        <v>30.2</v>
      </c>
      <c r="P23" s="9">
        <f>IF($F23="M",VLOOKUP($C23,Kader_M[],7,1),VLOOKUP($C23,Kader_W[],7,1))</f>
        <v>48.1</v>
      </c>
      <c r="Q23" s="9">
        <f>IF($F23="M",VLOOKUP($C23,Kader_M[],8,1),VLOOKUP($C23,Kader_W[],8,1))</f>
        <v>178.4</v>
      </c>
      <c r="R23" s="34">
        <v>30.744999999999997</v>
      </c>
      <c r="S23" s="34">
        <v>40.545000000000002</v>
      </c>
      <c r="T23" s="10">
        <f t="shared" si="4"/>
        <v>0</v>
      </c>
      <c r="U23" s="34">
        <v>29.36</v>
      </c>
      <c r="V23" s="34">
        <v>44.86</v>
      </c>
      <c r="W23" s="10">
        <f t="shared" si="5"/>
        <v>0</v>
      </c>
      <c r="X23" s="34">
        <v>30.445</v>
      </c>
      <c r="Y23" s="34">
        <v>45.945000000000007</v>
      </c>
      <c r="Z23" s="10">
        <f t="shared" si="6"/>
        <v>0</v>
      </c>
      <c r="AA23" s="36">
        <v>0</v>
      </c>
      <c r="AB23" s="36">
        <v>0</v>
      </c>
      <c r="AC23" s="24">
        <f t="shared" si="7"/>
        <v>0</v>
      </c>
      <c r="AF23" s="24">
        <f t="shared" si="8"/>
        <v>0</v>
      </c>
      <c r="AI23" s="24">
        <f t="shared" si="9"/>
        <v>0</v>
      </c>
      <c r="AL23" s="24">
        <f t="shared" si="10"/>
        <v>0</v>
      </c>
      <c r="AM23" s="18">
        <v>29.65</v>
      </c>
      <c r="AN23" s="18">
        <v>39.35</v>
      </c>
      <c r="AO23" s="25">
        <f t="shared" si="11"/>
        <v>0</v>
      </c>
      <c r="AP23" s="18">
        <v>28.615000000000002</v>
      </c>
      <c r="AQ23" s="18">
        <v>46.814999999999998</v>
      </c>
      <c r="AR23" s="25">
        <f t="shared" si="12"/>
        <v>0</v>
      </c>
      <c r="AS23" s="18">
        <v>0</v>
      </c>
      <c r="AT23" s="18">
        <v>0</v>
      </c>
      <c r="AU23" s="25">
        <f t="shared" si="13"/>
        <v>0</v>
      </c>
      <c r="AX23" s="26">
        <f t="shared" si="14"/>
        <v>0</v>
      </c>
      <c r="BA23" s="26">
        <f t="shared" si="15"/>
        <v>0</v>
      </c>
      <c r="BD23" s="26">
        <f t="shared" si="16"/>
        <v>0</v>
      </c>
      <c r="BG23" s="27">
        <f t="shared" si="17"/>
        <v>0</v>
      </c>
      <c r="BJ23" s="27">
        <f t="shared" si="18"/>
        <v>0</v>
      </c>
      <c r="BM23" s="27">
        <f t="shared" si="19"/>
        <v>0</v>
      </c>
      <c r="BP23" s="24">
        <f t="shared" si="20"/>
        <v>0</v>
      </c>
      <c r="BS23" s="24">
        <f t="shared" si="21"/>
        <v>0</v>
      </c>
      <c r="BV23" s="24">
        <f t="shared" si="22"/>
        <v>0</v>
      </c>
    </row>
    <row r="24" spans="1:74" x14ac:dyDescent="0.2">
      <c r="A24" t="s">
        <v>80</v>
      </c>
      <c r="B24" t="s">
        <v>79</v>
      </c>
      <c r="C24" s="15">
        <v>2004</v>
      </c>
      <c r="D24" s="37">
        <v>15</v>
      </c>
      <c r="E24" t="s">
        <v>220</v>
      </c>
      <c r="F24" s="1" t="s">
        <v>34</v>
      </c>
      <c r="G24" t="s">
        <v>276</v>
      </c>
      <c r="H24" s="11">
        <f t="shared" si="0"/>
        <v>0</v>
      </c>
      <c r="I24" s="11">
        <f t="shared" si="1"/>
        <v>0</v>
      </c>
      <c r="J24" s="11">
        <f t="shared" si="2"/>
        <v>0</v>
      </c>
      <c r="K24" s="2" t="str">
        <f t="shared" si="3"/>
        <v>Nein</v>
      </c>
      <c r="L24" s="3">
        <f>MAX(S24,AB24,AN24,AW24,BF24,BO24)+LARGE((S24,AB24,AN24,AW24,BF24,BO24),2)+MAX(V24,Y24,AE24,AH24,AK24,AQ24,AT24,AZ24,BC24,BI24,BL24,BR24,BU24)+LARGE((V24,Y24,AE24,AH24,AK24,AQ24,AT24,AZ24,BC24,BI24,BL24,BR24,BU24),2)</f>
        <v>172.59</v>
      </c>
      <c r="M24" s="9">
        <f>IF($F24="M",VLOOKUP($C24,Kader_M[],4,1),VLOOKUP($C24,Kader_W[],4,1))</f>
        <v>31.8</v>
      </c>
      <c r="N24" s="9">
        <f>IF($F24="M",VLOOKUP($C24,Kader_M[],5,1),VLOOKUP($C24,Kader_W[],5,1))</f>
        <v>41.3</v>
      </c>
      <c r="O24" s="9">
        <f>IF($F24="M",VLOOKUP($C24,Kader_M[],6,1),VLOOKUP($C24,Kader_W[],6,1))</f>
        <v>30</v>
      </c>
      <c r="P24" s="9">
        <f>IF($F24="M",VLOOKUP($C24,Kader_M[],7,1),VLOOKUP($C24,Kader_W[],7,1))</f>
        <v>47.5</v>
      </c>
      <c r="Q24" s="9">
        <f>IF($F24="M",VLOOKUP($C24,Kader_M[],8,1),VLOOKUP($C24,Kader_W[],8,1))</f>
        <v>177.6</v>
      </c>
      <c r="R24" s="34">
        <v>30.89</v>
      </c>
      <c r="S24" s="34">
        <v>40.690000000000005</v>
      </c>
      <c r="T24" s="10">
        <f t="shared" si="4"/>
        <v>0</v>
      </c>
      <c r="U24" s="34">
        <v>27.97</v>
      </c>
      <c r="V24" s="34">
        <v>45.169999999999995</v>
      </c>
      <c r="W24" s="10">
        <f t="shared" si="5"/>
        <v>0</v>
      </c>
      <c r="X24" s="34">
        <v>28.9</v>
      </c>
      <c r="Y24" s="34">
        <v>46.5</v>
      </c>
      <c r="Z24" s="10">
        <f t="shared" si="6"/>
        <v>0</v>
      </c>
      <c r="AA24" s="36">
        <v>0</v>
      </c>
      <c r="AB24" s="36">
        <v>0</v>
      </c>
      <c r="AC24" s="24">
        <f t="shared" si="7"/>
        <v>0</v>
      </c>
      <c r="AF24" s="24">
        <f t="shared" si="8"/>
        <v>0</v>
      </c>
      <c r="AI24" s="24">
        <f t="shared" si="9"/>
        <v>0</v>
      </c>
      <c r="AL24" s="24">
        <f t="shared" si="10"/>
        <v>0</v>
      </c>
      <c r="AM24" s="18">
        <v>30.225000000000001</v>
      </c>
      <c r="AN24" s="18">
        <v>39.725000000000001</v>
      </c>
      <c r="AO24" s="25">
        <f t="shared" si="11"/>
        <v>0</v>
      </c>
      <c r="AP24" s="18">
        <v>27.574999999999999</v>
      </c>
      <c r="AQ24" s="18">
        <v>45.674999999999997</v>
      </c>
      <c r="AR24" s="25">
        <f t="shared" si="12"/>
        <v>0</v>
      </c>
      <c r="AS24" s="18">
        <v>0</v>
      </c>
      <c r="AT24" s="18">
        <v>0</v>
      </c>
      <c r="AU24" s="25">
        <f t="shared" si="13"/>
        <v>0</v>
      </c>
      <c r="AX24" s="26">
        <f t="shared" si="14"/>
        <v>0</v>
      </c>
      <c r="BA24" s="26">
        <f t="shared" si="15"/>
        <v>0</v>
      </c>
      <c r="BD24" s="26">
        <f t="shared" si="16"/>
        <v>0</v>
      </c>
      <c r="BG24" s="27">
        <f t="shared" si="17"/>
        <v>0</v>
      </c>
      <c r="BJ24" s="27">
        <f t="shared" si="18"/>
        <v>0</v>
      </c>
      <c r="BM24" s="27">
        <f t="shared" si="19"/>
        <v>0</v>
      </c>
      <c r="BP24" s="24">
        <f t="shared" si="20"/>
        <v>0</v>
      </c>
      <c r="BS24" s="24">
        <f t="shared" si="21"/>
        <v>0</v>
      </c>
      <c r="BV24" s="24">
        <f t="shared" si="22"/>
        <v>0</v>
      </c>
    </row>
    <row r="25" spans="1:74" x14ac:dyDescent="0.2">
      <c r="A25" t="s">
        <v>157</v>
      </c>
      <c r="B25" t="s">
        <v>156</v>
      </c>
      <c r="C25" s="15">
        <v>2001</v>
      </c>
      <c r="D25" s="37">
        <v>18</v>
      </c>
      <c r="E25" t="s">
        <v>228</v>
      </c>
      <c r="F25" s="1" t="s">
        <v>34</v>
      </c>
      <c r="G25" t="s">
        <v>319</v>
      </c>
      <c r="H25" s="11">
        <f t="shared" si="0"/>
        <v>0</v>
      </c>
      <c r="I25" s="11">
        <f t="shared" si="1"/>
        <v>0</v>
      </c>
      <c r="J25" s="11">
        <f t="shared" si="2"/>
        <v>0</v>
      </c>
      <c r="K25" s="2" t="str">
        <f t="shared" si="3"/>
        <v>Nein</v>
      </c>
      <c r="L25" s="3">
        <f>MAX(S25,AB25,AN25,AW25,BF25,BO25)+LARGE((S25,AB25,AN25,AW25,BF25,BO25),2)+MAX(V25,Y25,AE25,AH25,AK25,AQ25,AT25,AZ25,BC25,BI25,BL25,BR25,BU25)+LARGE((V25,Y25,AE25,AH25,AK25,AQ25,AT25,AZ25,BC25,BI25,BL25,BR25,BU25),2)</f>
        <v>172.5</v>
      </c>
      <c r="M25" s="9">
        <f>IF($F25="M",VLOOKUP($C25,Kader_M[],4,1),VLOOKUP($C25,Kader_W[],4,1))</f>
        <v>31.8</v>
      </c>
      <c r="N25" s="9">
        <f>IF($F25="M",VLOOKUP($C25,Kader_M[],5,1),VLOOKUP($C25,Kader_W[],5,1))</f>
        <v>41.3</v>
      </c>
      <c r="O25" s="9">
        <f>IF($F25="M",VLOOKUP($C25,Kader_M[],6,1),VLOOKUP($C25,Kader_W[],6,1))</f>
        <v>30.3</v>
      </c>
      <c r="P25" s="9">
        <f>IF($F25="M",VLOOKUP($C25,Kader_M[],7,1),VLOOKUP($C25,Kader_W[],7,1))</f>
        <v>49.1</v>
      </c>
      <c r="Q25" s="9">
        <f>IF($F25="M",VLOOKUP($C25,Kader_M[],8,1),VLOOKUP($C25,Kader_W[],8,1))</f>
        <v>180.8</v>
      </c>
      <c r="R25" s="34">
        <v>30.994999999999997</v>
      </c>
      <c r="S25" s="34">
        <v>40.394999999999996</v>
      </c>
      <c r="T25" s="10">
        <f t="shared" si="4"/>
        <v>0</v>
      </c>
      <c r="U25" s="34">
        <v>26.715</v>
      </c>
      <c r="V25" s="34">
        <v>45.914999999999999</v>
      </c>
      <c r="W25" s="10">
        <f t="shared" si="5"/>
        <v>0</v>
      </c>
      <c r="X25" s="34">
        <v>27.06</v>
      </c>
      <c r="Y25" s="34">
        <v>46.36</v>
      </c>
      <c r="Z25" s="10">
        <f t="shared" si="6"/>
        <v>0</v>
      </c>
      <c r="AA25" s="36">
        <v>0</v>
      </c>
      <c r="AB25" s="36">
        <v>0</v>
      </c>
      <c r="AC25" s="24">
        <f t="shared" si="7"/>
        <v>0</v>
      </c>
      <c r="AF25" s="24">
        <f t="shared" si="8"/>
        <v>0</v>
      </c>
      <c r="AI25" s="24">
        <f t="shared" si="9"/>
        <v>0</v>
      </c>
      <c r="AL25" s="24">
        <f t="shared" si="10"/>
        <v>0</v>
      </c>
      <c r="AM25" s="18">
        <v>30.73</v>
      </c>
      <c r="AN25" s="18">
        <v>39.83</v>
      </c>
      <c r="AO25" s="25">
        <f t="shared" si="11"/>
        <v>0</v>
      </c>
      <c r="AP25" s="18">
        <v>7.6899999999999995</v>
      </c>
      <c r="AQ25" s="18">
        <v>12.39</v>
      </c>
      <c r="AR25" s="25">
        <f t="shared" si="12"/>
        <v>0</v>
      </c>
      <c r="AS25" s="18">
        <v>0</v>
      </c>
      <c r="AT25" s="18">
        <v>0</v>
      </c>
      <c r="AU25" s="25">
        <f t="shared" si="13"/>
        <v>0</v>
      </c>
      <c r="AX25" s="26">
        <f t="shared" si="14"/>
        <v>0</v>
      </c>
      <c r="BA25" s="26">
        <f t="shared" si="15"/>
        <v>0</v>
      </c>
      <c r="BD25" s="26">
        <f t="shared" si="16"/>
        <v>0</v>
      </c>
      <c r="BG25" s="27">
        <f t="shared" si="17"/>
        <v>0</v>
      </c>
      <c r="BJ25" s="27">
        <f t="shared" si="18"/>
        <v>0</v>
      </c>
      <c r="BM25" s="27">
        <f t="shared" si="19"/>
        <v>0</v>
      </c>
      <c r="BP25" s="24">
        <f t="shared" si="20"/>
        <v>0</v>
      </c>
      <c r="BS25" s="24">
        <f t="shared" si="21"/>
        <v>0</v>
      </c>
      <c r="BV25" s="24">
        <f t="shared" si="22"/>
        <v>0</v>
      </c>
    </row>
    <row r="26" spans="1:74" x14ac:dyDescent="0.2">
      <c r="A26" t="s">
        <v>86</v>
      </c>
      <c r="B26" t="s">
        <v>85</v>
      </c>
      <c r="C26" s="15">
        <v>2006</v>
      </c>
      <c r="D26" s="37">
        <v>13</v>
      </c>
      <c r="E26" t="s">
        <v>237</v>
      </c>
      <c r="F26" s="1" t="s">
        <v>34</v>
      </c>
      <c r="G26" t="s">
        <v>280</v>
      </c>
      <c r="H26" s="11">
        <f t="shared" si="0"/>
        <v>1</v>
      </c>
      <c r="I26" s="11">
        <f t="shared" si="1"/>
        <v>0</v>
      </c>
      <c r="J26" s="11">
        <f t="shared" si="2"/>
        <v>0</v>
      </c>
      <c r="K26" s="2" t="str">
        <f t="shared" si="3"/>
        <v>Nein</v>
      </c>
      <c r="L26" s="3">
        <f>MAX(S26,AB26,AN26,AW26,BF26,BO26)+LARGE((S26,AB26,AN26,AW26,BF26,BO26),2)+MAX(V26,Y26,AE26,AH26,AK26,AQ26,AT26,AZ26,BC26,BI26,BL26,BR26,BU26)+LARGE((V26,Y26,AE26,AH26,AK26,AQ26,AT26,AZ26,BC26,BI26,BL26,BR26,BU26),2)</f>
        <v>171.42</v>
      </c>
      <c r="M26" s="9">
        <f>IF($F26="M",VLOOKUP($C26,Kader_M[],4,1),VLOOKUP($C26,Kader_W[],4,1))</f>
        <v>31.6</v>
      </c>
      <c r="N26" s="9">
        <f>IF($F26="M",VLOOKUP($C26,Kader_M[],5,1),VLOOKUP($C26,Kader_W[],5,1))</f>
        <v>41.1</v>
      </c>
      <c r="O26" s="9">
        <f>IF($F26="M",VLOOKUP($C26,Kader_M[],6,1),VLOOKUP($C26,Kader_W[],6,1))</f>
        <v>29.6</v>
      </c>
      <c r="P26" s="9">
        <f>IF($F26="M",VLOOKUP($C26,Kader_M[],7,1),VLOOKUP($C26,Kader_W[],7,1))</f>
        <v>46.7</v>
      </c>
      <c r="Q26" s="9">
        <f>IF($F26="M",VLOOKUP($C26,Kader_M[],8,1),VLOOKUP($C26,Kader_W[],8,1))</f>
        <v>175.6</v>
      </c>
      <c r="R26" s="34">
        <v>32.369999999999997</v>
      </c>
      <c r="S26" s="34">
        <v>41.97</v>
      </c>
      <c r="T26" s="10">
        <f t="shared" si="4"/>
        <v>1</v>
      </c>
      <c r="U26" s="34">
        <v>27.859999999999996</v>
      </c>
      <c r="V26" s="34">
        <v>44.26</v>
      </c>
      <c r="W26" s="10">
        <f t="shared" si="5"/>
        <v>0</v>
      </c>
      <c r="X26" s="34">
        <v>9.11</v>
      </c>
      <c r="Y26" s="34">
        <v>14.709999999999999</v>
      </c>
      <c r="Z26" s="10">
        <f t="shared" si="6"/>
        <v>0</v>
      </c>
      <c r="AA26" s="36">
        <v>0</v>
      </c>
      <c r="AB26" s="36">
        <v>0</v>
      </c>
      <c r="AC26" s="24">
        <f t="shared" si="7"/>
        <v>0</v>
      </c>
      <c r="AF26" s="24">
        <f t="shared" si="8"/>
        <v>0</v>
      </c>
      <c r="AI26" s="24">
        <f t="shared" si="9"/>
        <v>0</v>
      </c>
      <c r="AL26" s="24">
        <f t="shared" si="10"/>
        <v>0</v>
      </c>
      <c r="AM26" s="18">
        <v>30.855</v>
      </c>
      <c r="AN26" s="18">
        <v>40.655000000000001</v>
      </c>
      <c r="AO26" s="25">
        <f t="shared" si="11"/>
        <v>0</v>
      </c>
      <c r="AP26" s="18">
        <v>27.734999999999999</v>
      </c>
      <c r="AQ26" s="18">
        <v>44.534999999999997</v>
      </c>
      <c r="AR26" s="25">
        <f t="shared" si="12"/>
        <v>0</v>
      </c>
      <c r="AS26" s="18">
        <v>28.055</v>
      </c>
      <c r="AT26" s="18">
        <v>42.055</v>
      </c>
      <c r="AU26" s="25">
        <f t="shared" si="13"/>
        <v>0</v>
      </c>
      <c r="AX26" s="26">
        <f t="shared" si="14"/>
        <v>0</v>
      </c>
      <c r="BA26" s="26">
        <f t="shared" si="15"/>
        <v>0</v>
      </c>
      <c r="BD26" s="26">
        <f t="shared" si="16"/>
        <v>0</v>
      </c>
      <c r="BG26" s="27">
        <f t="shared" si="17"/>
        <v>0</v>
      </c>
      <c r="BJ26" s="27">
        <f t="shared" si="18"/>
        <v>0</v>
      </c>
      <c r="BM26" s="27">
        <f t="shared" si="19"/>
        <v>0</v>
      </c>
      <c r="BP26" s="24">
        <f t="shared" si="20"/>
        <v>0</v>
      </c>
      <c r="BS26" s="24">
        <f t="shared" si="21"/>
        <v>0</v>
      </c>
      <c r="BV26" s="24">
        <f t="shared" si="22"/>
        <v>0</v>
      </c>
    </row>
    <row r="27" spans="1:74" x14ac:dyDescent="0.2">
      <c r="A27" t="s">
        <v>40</v>
      </c>
      <c r="B27" t="s">
        <v>39</v>
      </c>
      <c r="C27" s="15">
        <v>2003</v>
      </c>
      <c r="D27" s="37">
        <v>16</v>
      </c>
      <c r="E27" t="s">
        <v>220</v>
      </c>
      <c r="F27" s="1" t="s">
        <v>34</v>
      </c>
      <c r="G27" t="s">
        <v>251</v>
      </c>
      <c r="H27" s="11">
        <f t="shared" si="0"/>
        <v>0</v>
      </c>
      <c r="I27" s="11">
        <f t="shared" si="1"/>
        <v>0</v>
      </c>
      <c r="J27" s="11">
        <f t="shared" si="2"/>
        <v>0</v>
      </c>
      <c r="K27" s="2" t="str">
        <f t="shared" si="3"/>
        <v>Nein</v>
      </c>
      <c r="L27" s="3">
        <f>MAX(S27,AB27,AN27,AW27,BF27,BO27)+LARGE((S27,AB27,AN27,AW27,BF27,BO27),2)+MAX(V27,Y27,AE27,AH27,AK27,AQ27,AT27,AZ27,BC27,BI27,BL27,BR27,BU27)+LARGE((V27,Y27,AE27,AH27,AK27,AQ27,AT27,AZ27,BC27,BI27,BL27,BR27,BU27),2)</f>
        <v>168.52999999999997</v>
      </c>
      <c r="M27" s="9">
        <f>IF($F27="M",VLOOKUP($C27,Kader_M[],4,1),VLOOKUP($C27,Kader_W[],4,1))</f>
        <v>31.6</v>
      </c>
      <c r="N27" s="9">
        <f>IF($F27="M",VLOOKUP($C27,Kader_M[],5,1),VLOOKUP($C27,Kader_W[],5,1))</f>
        <v>41.1</v>
      </c>
      <c r="O27" s="9">
        <f>IF($F27="M",VLOOKUP($C27,Kader_M[],6,1),VLOOKUP($C27,Kader_W[],6,1))</f>
        <v>30.2</v>
      </c>
      <c r="P27" s="9">
        <f>IF($F27="M",VLOOKUP($C27,Kader_M[],7,1),VLOOKUP($C27,Kader_W[],7,1))</f>
        <v>48.1</v>
      </c>
      <c r="Q27" s="9">
        <f>IF($F27="M",VLOOKUP($C27,Kader_M[],8,1),VLOOKUP($C27,Kader_W[],8,1))</f>
        <v>178.4</v>
      </c>
      <c r="R27" s="34">
        <v>30.835000000000001</v>
      </c>
      <c r="S27" s="34">
        <v>40.234999999999999</v>
      </c>
      <c r="T27" s="10">
        <f t="shared" si="4"/>
        <v>0</v>
      </c>
      <c r="U27" s="34">
        <v>25.545000000000002</v>
      </c>
      <c r="V27" s="34">
        <v>43.545000000000002</v>
      </c>
      <c r="W27" s="10">
        <f t="shared" si="5"/>
        <v>0</v>
      </c>
      <c r="X27" s="34">
        <v>0</v>
      </c>
      <c r="Y27" s="34">
        <v>0</v>
      </c>
      <c r="Z27" s="10">
        <f t="shared" si="6"/>
        <v>0</v>
      </c>
      <c r="AA27" s="36">
        <v>0</v>
      </c>
      <c r="AB27" s="36">
        <v>0</v>
      </c>
      <c r="AC27" s="24">
        <f t="shared" si="7"/>
        <v>0</v>
      </c>
      <c r="AF27" s="24">
        <f t="shared" si="8"/>
        <v>0</v>
      </c>
      <c r="AI27" s="24">
        <f t="shared" si="9"/>
        <v>0</v>
      </c>
      <c r="AL27" s="24">
        <f t="shared" si="10"/>
        <v>0</v>
      </c>
      <c r="AM27" s="18">
        <v>30.515000000000001</v>
      </c>
      <c r="AN27" s="18">
        <v>40.115000000000002</v>
      </c>
      <c r="AO27" s="25">
        <f t="shared" si="11"/>
        <v>0</v>
      </c>
      <c r="AP27" s="18">
        <v>27.734999999999999</v>
      </c>
      <c r="AQ27" s="18">
        <v>44.634999999999998</v>
      </c>
      <c r="AR27" s="25">
        <f t="shared" si="12"/>
        <v>0</v>
      </c>
      <c r="AS27" s="18">
        <v>0</v>
      </c>
      <c r="AT27" s="18">
        <v>0</v>
      </c>
      <c r="AU27" s="25">
        <f t="shared" si="13"/>
        <v>0</v>
      </c>
      <c r="AX27" s="26">
        <f t="shared" si="14"/>
        <v>0</v>
      </c>
      <c r="BA27" s="26">
        <f t="shared" si="15"/>
        <v>0</v>
      </c>
      <c r="BD27" s="26">
        <f t="shared" si="16"/>
        <v>0</v>
      </c>
      <c r="BG27" s="27">
        <f t="shared" si="17"/>
        <v>0</v>
      </c>
      <c r="BJ27" s="27">
        <f t="shared" si="18"/>
        <v>0</v>
      </c>
      <c r="BM27" s="27">
        <f t="shared" si="19"/>
        <v>0</v>
      </c>
      <c r="BP27" s="24">
        <f t="shared" si="20"/>
        <v>0</v>
      </c>
      <c r="BS27" s="24">
        <f t="shared" si="21"/>
        <v>0</v>
      </c>
      <c r="BV27" s="24">
        <f t="shared" si="22"/>
        <v>0</v>
      </c>
    </row>
    <row r="28" spans="1:74" x14ac:dyDescent="0.2">
      <c r="A28" t="s">
        <v>42</v>
      </c>
      <c r="B28" t="s">
        <v>41</v>
      </c>
      <c r="C28" s="15">
        <v>2003</v>
      </c>
      <c r="D28" s="37">
        <v>16</v>
      </c>
      <c r="E28" t="s">
        <v>221</v>
      </c>
      <c r="F28" s="1" t="s">
        <v>34</v>
      </c>
      <c r="G28" t="s">
        <v>253</v>
      </c>
      <c r="H28" s="11">
        <f t="shared" si="0"/>
        <v>0</v>
      </c>
      <c r="I28" s="11">
        <f t="shared" si="1"/>
        <v>0</v>
      </c>
      <c r="J28" s="11">
        <f t="shared" si="2"/>
        <v>0</v>
      </c>
      <c r="K28" s="2" t="str">
        <f t="shared" si="3"/>
        <v>Nein</v>
      </c>
      <c r="L28" s="3">
        <f>MAX(S28,AB28,AN28,AW28,BF28,BO28)+LARGE((S28,AB28,AN28,AW28,BF28,BO28),2)+MAX(V28,Y28,AE28,AH28,AK28,AQ28,AT28,AZ28,BC28,BI28,BL28,BR28,BU28)+LARGE((V28,Y28,AE28,AH28,AK28,AQ28,AT28,AZ28,BC28,BI28,BL28,BR28,BU28),2)</f>
        <v>167.41</v>
      </c>
      <c r="M28" s="9">
        <f>IF($F28="M",VLOOKUP($C28,Kader_M[],4,1),VLOOKUP($C28,Kader_W[],4,1))</f>
        <v>31.6</v>
      </c>
      <c r="N28" s="9">
        <f>IF($F28="M",VLOOKUP($C28,Kader_M[],5,1),VLOOKUP($C28,Kader_W[],5,1))</f>
        <v>41.1</v>
      </c>
      <c r="O28" s="9">
        <f>IF($F28="M",VLOOKUP($C28,Kader_M[],6,1),VLOOKUP($C28,Kader_W[],6,1))</f>
        <v>30.2</v>
      </c>
      <c r="P28" s="9">
        <f>IF($F28="M",VLOOKUP($C28,Kader_M[],7,1),VLOOKUP($C28,Kader_W[],7,1))</f>
        <v>48.1</v>
      </c>
      <c r="Q28" s="9">
        <f>IF($F28="M",VLOOKUP($C28,Kader_M[],8,1),VLOOKUP($C28,Kader_W[],8,1))</f>
        <v>178.4</v>
      </c>
      <c r="R28" s="34">
        <v>29.364999999999998</v>
      </c>
      <c r="S28" s="34">
        <v>38.564999999999998</v>
      </c>
      <c r="T28" s="10">
        <f t="shared" si="4"/>
        <v>0</v>
      </c>
      <c r="U28" s="34">
        <v>27.16</v>
      </c>
      <c r="V28" s="34">
        <v>44.26</v>
      </c>
      <c r="W28" s="10">
        <f t="shared" si="5"/>
        <v>0</v>
      </c>
      <c r="X28" s="34">
        <v>0</v>
      </c>
      <c r="Y28" s="34">
        <v>0</v>
      </c>
      <c r="Z28" s="10">
        <f t="shared" si="6"/>
        <v>0</v>
      </c>
      <c r="AA28" s="36">
        <v>0</v>
      </c>
      <c r="AB28" s="36">
        <v>0</v>
      </c>
      <c r="AC28" s="24">
        <f t="shared" si="7"/>
        <v>0</v>
      </c>
      <c r="AF28" s="24">
        <f t="shared" si="8"/>
        <v>0</v>
      </c>
      <c r="AI28" s="24">
        <f t="shared" si="9"/>
        <v>0</v>
      </c>
      <c r="AL28" s="24">
        <f t="shared" si="10"/>
        <v>0</v>
      </c>
      <c r="AM28" s="18">
        <v>30</v>
      </c>
      <c r="AN28" s="18">
        <v>39</v>
      </c>
      <c r="AO28" s="25">
        <f t="shared" si="11"/>
        <v>0</v>
      </c>
      <c r="AP28" s="18">
        <v>27.885000000000002</v>
      </c>
      <c r="AQ28" s="18">
        <v>45.585000000000001</v>
      </c>
      <c r="AR28" s="25">
        <f t="shared" si="12"/>
        <v>0</v>
      </c>
      <c r="AS28" s="18">
        <v>0</v>
      </c>
      <c r="AT28" s="18">
        <v>0</v>
      </c>
      <c r="AU28" s="25">
        <f t="shared" si="13"/>
        <v>0</v>
      </c>
      <c r="AX28" s="26">
        <f t="shared" si="14"/>
        <v>0</v>
      </c>
      <c r="BA28" s="26">
        <f t="shared" si="15"/>
        <v>0</v>
      </c>
      <c r="BD28" s="26">
        <f t="shared" si="16"/>
        <v>0</v>
      </c>
      <c r="BG28" s="27">
        <f t="shared" si="17"/>
        <v>0</v>
      </c>
      <c r="BJ28" s="27">
        <f t="shared" si="18"/>
        <v>0</v>
      </c>
      <c r="BM28" s="27">
        <f t="shared" si="19"/>
        <v>0</v>
      </c>
      <c r="BP28" s="24">
        <f t="shared" si="20"/>
        <v>0</v>
      </c>
      <c r="BS28" s="24">
        <f t="shared" si="21"/>
        <v>0</v>
      </c>
      <c r="BV28" s="24">
        <f t="shared" si="22"/>
        <v>0</v>
      </c>
    </row>
    <row r="29" spans="1:74" x14ac:dyDescent="0.2">
      <c r="A29" t="s">
        <v>48</v>
      </c>
      <c r="B29" t="s">
        <v>47</v>
      </c>
      <c r="C29" s="15">
        <v>2005</v>
      </c>
      <c r="D29" s="37">
        <v>14</v>
      </c>
      <c r="E29" t="s">
        <v>224</v>
      </c>
      <c r="F29" s="1" t="s">
        <v>34</v>
      </c>
      <c r="G29" t="s">
        <v>256</v>
      </c>
      <c r="H29" s="11">
        <f t="shared" si="0"/>
        <v>0</v>
      </c>
      <c r="I29" s="11">
        <f t="shared" si="1"/>
        <v>0</v>
      </c>
      <c r="J29" s="11">
        <f t="shared" si="2"/>
        <v>0</v>
      </c>
      <c r="K29" s="2" t="str">
        <f t="shared" si="3"/>
        <v>Nein</v>
      </c>
      <c r="L29" s="3">
        <f>MAX(S29,AB29,AN29,AW29,BF29,BO29)+LARGE((S29,AB29,AN29,AW29,BF29,BO29),2)+MAX(V29,Y29,AE29,AH29,AK29,AQ29,AT29,AZ29,BC29,BI29,BL29,BR29,BU29)+LARGE((V29,Y29,AE29,AH29,AK29,AQ29,AT29,AZ29,BC29,BI29,BL29,BR29,BU29),2)</f>
        <v>166.88499999999999</v>
      </c>
      <c r="M29" s="9">
        <f>IF($F29="M",VLOOKUP($C29,Kader_M[],4,1),VLOOKUP($C29,Kader_W[],4,1))</f>
        <v>31.4</v>
      </c>
      <c r="N29" s="9">
        <f>IF($F29="M",VLOOKUP($C29,Kader_M[],5,1),VLOOKUP($C29,Kader_W[],5,1))</f>
        <v>40.9</v>
      </c>
      <c r="O29" s="9">
        <f>IF($F29="M",VLOOKUP($C29,Kader_M[],6,1),VLOOKUP($C29,Kader_W[],6,1))</f>
        <v>29.8</v>
      </c>
      <c r="P29" s="9">
        <f>IF($F29="M",VLOOKUP($C29,Kader_M[],7,1),VLOOKUP($C29,Kader_W[],7,1))</f>
        <v>47.1</v>
      </c>
      <c r="Q29" s="9">
        <f>IF($F29="M",VLOOKUP($C29,Kader_M[],8,1),VLOOKUP($C29,Kader_W[],8,1))</f>
        <v>176</v>
      </c>
      <c r="R29" s="34">
        <v>29.794999999999998</v>
      </c>
      <c r="S29" s="34">
        <v>39.394999999999996</v>
      </c>
      <c r="T29" s="10">
        <f t="shared" si="4"/>
        <v>0</v>
      </c>
      <c r="U29" s="34">
        <v>29.549999999999997</v>
      </c>
      <c r="V29" s="34">
        <v>45.55</v>
      </c>
      <c r="W29" s="10">
        <f t="shared" si="5"/>
        <v>0</v>
      </c>
      <c r="X29" s="34">
        <v>17.91</v>
      </c>
      <c r="Y29" s="34">
        <v>27.21</v>
      </c>
      <c r="Z29" s="10">
        <f t="shared" si="6"/>
        <v>0</v>
      </c>
      <c r="AA29" s="36">
        <v>0</v>
      </c>
      <c r="AB29" s="36">
        <v>0</v>
      </c>
      <c r="AC29" s="24">
        <f t="shared" si="7"/>
        <v>0</v>
      </c>
      <c r="AF29" s="24">
        <f t="shared" si="8"/>
        <v>0</v>
      </c>
      <c r="AI29" s="24">
        <f t="shared" si="9"/>
        <v>0</v>
      </c>
      <c r="AL29" s="24">
        <f t="shared" si="10"/>
        <v>0</v>
      </c>
      <c r="AM29" s="18">
        <v>27.545000000000002</v>
      </c>
      <c r="AN29" s="18">
        <v>37.145000000000003</v>
      </c>
      <c r="AO29" s="25">
        <f t="shared" si="11"/>
        <v>0</v>
      </c>
      <c r="AP29" s="18">
        <v>29.795000000000002</v>
      </c>
      <c r="AQ29" s="18">
        <v>44.795000000000002</v>
      </c>
      <c r="AR29" s="25">
        <f t="shared" si="12"/>
        <v>0</v>
      </c>
      <c r="AS29" s="18">
        <v>0</v>
      </c>
      <c r="AT29" s="18">
        <v>0</v>
      </c>
      <c r="AU29" s="25">
        <f t="shared" si="13"/>
        <v>0</v>
      </c>
      <c r="AX29" s="26">
        <f t="shared" si="14"/>
        <v>0</v>
      </c>
      <c r="BA29" s="26">
        <f t="shared" si="15"/>
        <v>0</v>
      </c>
      <c r="BD29" s="26">
        <f t="shared" si="16"/>
        <v>0</v>
      </c>
      <c r="BG29" s="27">
        <f t="shared" si="17"/>
        <v>0</v>
      </c>
      <c r="BJ29" s="27">
        <f t="shared" si="18"/>
        <v>0</v>
      </c>
      <c r="BM29" s="27">
        <f t="shared" si="19"/>
        <v>0</v>
      </c>
      <c r="BP29" s="24">
        <f t="shared" si="20"/>
        <v>0</v>
      </c>
      <c r="BS29" s="24">
        <f t="shared" si="21"/>
        <v>0</v>
      </c>
      <c r="BV29" s="24">
        <f t="shared" si="22"/>
        <v>0</v>
      </c>
    </row>
    <row r="30" spans="1:74" x14ac:dyDescent="0.2">
      <c r="A30" t="s">
        <v>68</v>
      </c>
      <c r="B30" t="s">
        <v>67</v>
      </c>
      <c r="C30" s="15">
        <v>2006</v>
      </c>
      <c r="D30" s="37">
        <v>13</v>
      </c>
      <c r="E30" t="s">
        <v>228</v>
      </c>
      <c r="F30" s="1" t="s">
        <v>34</v>
      </c>
      <c r="G30" t="s">
        <v>268</v>
      </c>
      <c r="H30" s="11">
        <f t="shared" si="0"/>
        <v>0</v>
      </c>
      <c r="I30" s="11">
        <f t="shared" si="1"/>
        <v>0</v>
      </c>
      <c r="J30" s="11">
        <f t="shared" si="2"/>
        <v>0</v>
      </c>
      <c r="K30" s="2" t="str">
        <f t="shared" si="3"/>
        <v>Nein</v>
      </c>
      <c r="L30" s="3">
        <f>MAX(S30,AB30,AN30,AW30,BF30,BO30)+LARGE((S30,AB30,AN30,AW30,BF30,BO30),2)+MAX(V30,Y30,AE30,AH30,AK30,AQ30,AT30,AZ30,BC30,BI30,BL30,BR30,BU30)+LARGE((V30,Y30,AE30,AH30,AK30,AQ30,AT30,AZ30,BC30,BI30,BL30,BR30,BU30),2)</f>
        <v>165.88</v>
      </c>
      <c r="M30" s="9">
        <f>IF($F30="M",VLOOKUP($C30,Kader_M[],4,1),VLOOKUP($C30,Kader_W[],4,1))</f>
        <v>31.6</v>
      </c>
      <c r="N30" s="9">
        <f>IF($F30="M",VLOOKUP($C30,Kader_M[],5,1),VLOOKUP($C30,Kader_W[],5,1))</f>
        <v>41.1</v>
      </c>
      <c r="O30" s="9">
        <f>IF($F30="M",VLOOKUP($C30,Kader_M[],6,1),VLOOKUP($C30,Kader_W[],6,1))</f>
        <v>29.6</v>
      </c>
      <c r="P30" s="9">
        <f>IF($F30="M",VLOOKUP($C30,Kader_M[],7,1),VLOOKUP($C30,Kader_W[],7,1))</f>
        <v>46.7</v>
      </c>
      <c r="Q30" s="9">
        <f>IF($F30="M",VLOOKUP($C30,Kader_M[],8,1),VLOOKUP($C30,Kader_W[],8,1))</f>
        <v>175.6</v>
      </c>
      <c r="R30" s="34">
        <v>28.684999999999999</v>
      </c>
      <c r="S30" s="34">
        <v>38.085000000000001</v>
      </c>
      <c r="T30" s="10">
        <f t="shared" si="4"/>
        <v>0</v>
      </c>
      <c r="U30" s="34">
        <v>27.34</v>
      </c>
      <c r="V30" s="34">
        <v>41.74</v>
      </c>
      <c r="W30" s="10">
        <f t="shared" si="5"/>
        <v>0</v>
      </c>
      <c r="X30" s="34">
        <v>28.365000000000002</v>
      </c>
      <c r="Y30" s="34">
        <v>42.664999999999999</v>
      </c>
      <c r="Z30" s="10">
        <f t="shared" si="6"/>
        <v>0</v>
      </c>
      <c r="AA30" s="36">
        <v>0</v>
      </c>
      <c r="AB30" s="36">
        <v>0</v>
      </c>
      <c r="AC30" s="24">
        <f t="shared" si="7"/>
        <v>0</v>
      </c>
      <c r="AF30" s="24">
        <f t="shared" si="8"/>
        <v>0</v>
      </c>
      <c r="AI30" s="24">
        <f t="shared" si="9"/>
        <v>0</v>
      </c>
      <c r="AL30" s="24">
        <f t="shared" si="10"/>
        <v>0</v>
      </c>
      <c r="AM30" s="18">
        <v>30.400000000000002</v>
      </c>
      <c r="AN30" s="18">
        <v>40.1</v>
      </c>
      <c r="AO30" s="25">
        <f t="shared" si="11"/>
        <v>0</v>
      </c>
      <c r="AP30" s="18">
        <v>29.085000000000001</v>
      </c>
      <c r="AQ30" s="18">
        <v>44.185000000000002</v>
      </c>
      <c r="AR30" s="25">
        <f t="shared" si="12"/>
        <v>0</v>
      </c>
      <c r="AS30" s="18">
        <v>28.810000000000002</v>
      </c>
      <c r="AT30" s="18">
        <v>43.51</v>
      </c>
      <c r="AU30" s="25">
        <f t="shared" si="13"/>
        <v>0</v>
      </c>
      <c r="AX30" s="26">
        <f t="shared" si="14"/>
        <v>0</v>
      </c>
      <c r="BA30" s="26">
        <f t="shared" si="15"/>
        <v>0</v>
      </c>
      <c r="BD30" s="26">
        <f t="shared" si="16"/>
        <v>0</v>
      </c>
      <c r="BG30" s="27">
        <f t="shared" si="17"/>
        <v>0</v>
      </c>
      <c r="BJ30" s="27">
        <f t="shared" si="18"/>
        <v>0</v>
      </c>
      <c r="BM30" s="27">
        <f t="shared" si="19"/>
        <v>0</v>
      </c>
      <c r="BP30" s="24">
        <f t="shared" si="20"/>
        <v>0</v>
      </c>
      <c r="BS30" s="24">
        <f t="shared" si="21"/>
        <v>0</v>
      </c>
      <c r="BV30" s="24">
        <f t="shared" si="22"/>
        <v>0</v>
      </c>
    </row>
    <row r="31" spans="1:74" x14ac:dyDescent="0.2">
      <c r="A31" t="s">
        <v>70</v>
      </c>
      <c r="B31" t="s">
        <v>69</v>
      </c>
      <c r="C31" s="15">
        <v>2005</v>
      </c>
      <c r="D31" s="37">
        <v>14</v>
      </c>
      <c r="E31" t="s">
        <v>230</v>
      </c>
      <c r="F31" s="1" t="s">
        <v>34</v>
      </c>
      <c r="G31" t="s">
        <v>269</v>
      </c>
      <c r="H31" s="11">
        <f t="shared" si="0"/>
        <v>0</v>
      </c>
      <c r="I31" s="11">
        <f t="shared" si="1"/>
        <v>0</v>
      </c>
      <c r="J31" s="11">
        <f t="shared" si="2"/>
        <v>0</v>
      </c>
      <c r="K31" s="2" t="str">
        <f t="shared" si="3"/>
        <v>Nein</v>
      </c>
      <c r="L31" s="3">
        <f>MAX(S31,AB31,AN31,AW31,BF31,BO31)+LARGE((S31,AB31,AN31,AW31,BF31,BO31),2)+MAX(V31,Y31,AE31,AH31,AK31,AQ31,AT31,AZ31,BC31,BI31,BL31,BR31,BU31)+LARGE((V31,Y31,AE31,AH31,AK31,AQ31,AT31,AZ31,BC31,BI31,BL31,BR31,BU31),2)</f>
        <v>165.78000000000003</v>
      </c>
      <c r="M31" s="9">
        <f>IF($F31="M",VLOOKUP($C31,Kader_M[],4,1),VLOOKUP($C31,Kader_W[],4,1))</f>
        <v>31.4</v>
      </c>
      <c r="N31" s="9">
        <f>IF($F31="M",VLOOKUP($C31,Kader_M[],5,1),VLOOKUP($C31,Kader_W[],5,1))</f>
        <v>40.9</v>
      </c>
      <c r="O31" s="9">
        <f>IF($F31="M",VLOOKUP($C31,Kader_M[],6,1),VLOOKUP($C31,Kader_W[],6,1))</f>
        <v>29.8</v>
      </c>
      <c r="P31" s="9">
        <f>IF($F31="M",VLOOKUP($C31,Kader_M[],7,1),VLOOKUP($C31,Kader_W[],7,1))</f>
        <v>47.1</v>
      </c>
      <c r="Q31" s="9">
        <f>IF($F31="M",VLOOKUP($C31,Kader_M[],8,1),VLOOKUP($C31,Kader_W[],8,1))</f>
        <v>176</v>
      </c>
      <c r="R31" s="34">
        <v>29.15</v>
      </c>
      <c r="S31" s="34">
        <v>39.050000000000004</v>
      </c>
      <c r="T31" s="10">
        <f t="shared" si="4"/>
        <v>0</v>
      </c>
      <c r="U31" s="34">
        <v>26.925000000000001</v>
      </c>
      <c r="V31" s="34">
        <v>44.725000000000009</v>
      </c>
      <c r="W31" s="10">
        <f t="shared" si="5"/>
        <v>0</v>
      </c>
      <c r="X31" s="34">
        <v>26.024999999999999</v>
      </c>
      <c r="Y31" s="34">
        <v>43.225000000000009</v>
      </c>
      <c r="Z31" s="10">
        <f t="shared" si="6"/>
        <v>0</v>
      </c>
      <c r="AA31" s="36">
        <v>0</v>
      </c>
      <c r="AB31" s="36">
        <v>0</v>
      </c>
      <c r="AC31" s="24">
        <f t="shared" si="7"/>
        <v>0</v>
      </c>
      <c r="AF31" s="24">
        <f t="shared" si="8"/>
        <v>0</v>
      </c>
      <c r="AI31" s="24">
        <f t="shared" si="9"/>
        <v>0</v>
      </c>
      <c r="AL31" s="24">
        <f t="shared" si="10"/>
        <v>0</v>
      </c>
      <c r="AM31" s="18">
        <v>29.18</v>
      </c>
      <c r="AN31" s="18">
        <v>38.78</v>
      </c>
      <c r="AO31" s="25">
        <f t="shared" si="11"/>
        <v>0</v>
      </c>
      <c r="AP31" s="18">
        <v>26.45</v>
      </c>
      <c r="AQ31" s="18">
        <v>43.15</v>
      </c>
      <c r="AR31" s="25">
        <f t="shared" si="12"/>
        <v>0</v>
      </c>
      <c r="AS31" s="18">
        <v>0</v>
      </c>
      <c r="AT31" s="18">
        <v>0</v>
      </c>
      <c r="AU31" s="25">
        <f t="shared" si="13"/>
        <v>0</v>
      </c>
      <c r="AX31" s="26">
        <f t="shared" si="14"/>
        <v>0</v>
      </c>
      <c r="BA31" s="26">
        <f t="shared" si="15"/>
        <v>0</v>
      </c>
      <c r="BD31" s="26">
        <f t="shared" si="16"/>
        <v>0</v>
      </c>
      <c r="BG31" s="27">
        <f t="shared" si="17"/>
        <v>0</v>
      </c>
      <c r="BJ31" s="27">
        <f t="shared" si="18"/>
        <v>0</v>
      </c>
      <c r="BM31" s="27">
        <f t="shared" si="19"/>
        <v>0</v>
      </c>
      <c r="BP31" s="24">
        <f t="shared" si="20"/>
        <v>0</v>
      </c>
      <c r="BS31" s="24">
        <f t="shared" si="21"/>
        <v>0</v>
      </c>
      <c r="BV31" s="24">
        <f t="shared" si="22"/>
        <v>0</v>
      </c>
    </row>
    <row r="32" spans="1:74" x14ac:dyDescent="0.2">
      <c r="A32" t="s">
        <v>200</v>
      </c>
      <c r="B32" t="s">
        <v>199</v>
      </c>
      <c r="C32" s="15">
        <v>2004</v>
      </c>
      <c r="D32" s="37">
        <v>15</v>
      </c>
      <c r="E32" t="s">
        <v>222</v>
      </c>
      <c r="F32" s="1" t="s">
        <v>34</v>
      </c>
      <c r="G32" t="s">
        <v>344</v>
      </c>
      <c r="H32" s="11">
        <f t="shared" si="0"/>
        <v>0</v>
      </c>
      <c r="I32" s="11">
        <f t="shared" si="1"/>
        <v>0</v>
      </c>
      <c r="J32" s="11">
        <f t="shared" si="2"/>
        <v>0</v>
      </c>
      <c r="K32" s="2" t="str">
        <f t="shared" si="3"/>
        <v>Nein</v>
      </c>
      <c r="L32" s="3">
        <f>MAX(S32,AB32,AN32,AW32,BF32,BO32)+LARGE((S32,AB32,AN32,AW32,BF32,BO32),2)+MAX(V32,Y32,AE32,AH32,AK32,AQ32,AT32,AZ32,BC32,BI32,BL32,BR32,BU32)+LARGE((V32,Y32,AE32,AH32,AK32,AQ32,AT32,AZ32,BC32,BI32,BL32,BR32,BU32),2)</f>
        <v>164.18499999999997</v>
      </c>
      <c r="M32" s="9">
        <f>IF($F32="M",VLOOKUP($C32,Kader_M[],4,1),VLOOKUP($C32,Kader_W[],4,1))</f>
        <v>31.8</v>
      </c>
      <c r="N32" s="9">
        <f>IF($F32="M",VLOOKUP($C32,Kader_M[],5,1),VLOOKUP($C32,Kader_W[],5,1))</f>
        <v>41.3</v>
      </c>
      <c r="O32" s="9">
        <f>IF($F32="M",VLOOKUP($C32,Kader_M[],6,1),VLOOKUP($C32,Kader_W[],6,1))</f>
        <v>30</v>
      </c>
      <c r="P32" s="9">
        <f>IF($F32="M",VLOOKUP($C32,Kader_M[],7,1),VLOOKUP($C32,Kader_W[],7,1))</f>
        <v>47.5</v>
      </c>
      <c r="Q32" s="9">
        <f>IF($F32="M",VLOOKUP($C32,Kader_M[],8,1),VLOOKUP($C32,Kader_W[],8,1))</f>
        <v>177.6</v>
      </c>
      <c r="R32" s="34">
        <v>28.93</v>
      </c>
      <c r="S32" s="34">
        <v>38.630000000000003</v>
      </c>
      <c r="T32" s="10">
        <f t="shared" si="4"/>
        <v>0</v>
      </c>
      <c r="U32" s="34">
        <v>27.305000000000003</v>
      </c>
      <c r="V32" s="34">
        <v>43.704999999999991</v>
      </c>
      <c r="W32" s="10">
        <f t="shared" si="5"/>
        <v>0</v>
      </c>
      <c r="X32" s="34">
        <v>0</v>
      </c>
      <c r="Y32" s="34">
        <v>0</v>
      </c>
      <c r="Z32" s="10">
        <f t="shared" si="6"/>
        <v>0</v>
      </c>
      <c r="AA32" s="36">
        <v>0</v>
      </c>
      <c r="AB32" s="36">
        <v>0</v>
      </c>
      <c r="AC32" s="24">
        <f t="shared" si="7"/>
        <v>0</v>
      </c>
      <c r="AF32" s="24">
        <f t="shared" si="8"/>
        <v>0</v>
      </c>
      <c r="AI32" s="24">
        <f t="shared" si="9"/>
        <v>0</v>
      </c>
      <c r="AL32" s="24">
        <f t="shared" si="10"/>
        <v>0</v>
      </c>
      <c r="AM32" s="18">
        <v>29.085000000000001</v>
      </c>
      <c r="AN32" s="18">
        <v>38.685000000000002</v>
      </c>
      <c r="AO32" s="25">
        <f t="shared" si="11"/>
        <v>0</v>
      </c>
      <c r="AP32" s="18">
        <v>26.265000000000001</v>
      </c>
      <c r="AQ32" s="18">
        <v>43.164999999999999</v>
      </c>
      <c r="AR32" s="25">
        <f t="shared" si="12"/>
        <v>0</v>
      </c>
      <c r="AS32" s="18">
        <v>0</v>
      </c>
      <c r="AT32" s="18">
        <v>0</v>
      </c>
      <c r="AU32" s="25">
        <f t="shared" si="13"/>
        <v>0</v>
      </c>
      <c r="AX32" s="26">
        <f t="shared" si="14"/>
        <v>0</v>
      </c>
      <c r="BA32" s="26">
        <f t="shared" si="15"/>
        <v>0</v>
      </c>
      <c r="BD32" s="26">
        <f t="shared" si="16"/>
        <v>0</v>
      </c>
      <c r="BG32" s="27">
        <f t="shared" si="17"/>
        <v>0</v>
      </c>
      <c r="BJ32" s="27">
        <f t="shared" si="18"/>
        <v>0</v>
      </c>
      <c r="BM32" s="27">
        <f t="shared" si="19"/>
        <v>0</v>
      </c>
      <c r="BP32" s="24">
        <f t="shared" si="20"/>
        <v>0</v>
      </c>
      <c r="BS32" s="24">
        <f t="shared" si="21"/>
        <v>0</v>
      </c>
      <c r="BV32" s="24">
        <f t="shared" si="22"/>
        <v>0</v>
      </c>
    </row>
    <row r="33" spans="1:74" x14ac:dyDescent="0.2">
      <c r="A33" t="s">
        <v>105</v>
      </c>
      <c r="B33" t="s">
        <v>104</v>
      </c>
      <c r="C33" s="15">
        <v>2004</v>
      </c>
      <c r="D33" s="37">
        <v>15</v>
      </c>
      <c r="E33" t="s">
        <v>222</v>
      </c>
      <c r="F33" s="1" t="s">
        <v>34</v>
      </c>
      <c r="G33" t="s">
        <v>290</v>
      </c>
      <c r="H33" s="11">
        <f t="shared" si="0"/>
        <v>0</v>
      </c>
      <c r="I33" s="11">
        <f t="shared" si="1"/>
        <v>0</v>
      </c>
      <c r="J33" s="11">
        <f t="shared" si="2"/>
        <v>0</v>
      </c>
      <c r="K33" s="2" t="str">
        <f t="shared" si="3"/>
        <v>Nein</v>
      </c>
      <c r="L33" s="3">
        <f>MAX(S33,AB33,AN33,AW33,BF33,BO33)+LARGE((S33,AB33,AN33,AW33,BF33,BO33),2)+MAX(V33,Y33,AE33,AH33,AK33,AQ33,AT33,AZ33,BC33,BI33,BL33,BR33,BU33)+LARGE((V33,Y33,AE33,AH33,AK33,AQ33,AT33,AZ33,BC33,BI33,BL33,BR33,BU33),2)</f>
        <v>162.38500000000002</v>
      </c>
      <c r="M33" s="9">
        <f>IF($F33="M",VLOOKUP($C33,Kader_M[],4,1),VLOOKUP($C33,Kader_W[],4,1))</f>
        <v>31.8</v>
      </c>
      <c r="N33" s="9">
        <f>IF($F33="M",VLOOKUP($C33,Kader_M[],5,1),VLOOKUP($C33,Kader_W[],5,1))</f>
        <v>41.3</v>
      </c>
      <c r="O33" s="9">
        <f>IF($F33="M",VLOOKUP($C33,Kader_M[],6,1),VLOOKUP($C33,Kader_W[],6,1))</f>
        <v>30</v>
      </c>
      <c r="P33" s="9">
        <f>IF($F33="M",VLOOKUP($C33,Kader_M[],7,1),VLOOKUP($C33,Kader_W[],7,1))</f>
        <v>47.5</v>
      </c>
      <c r="Q33" s="9">
        <f>IF($F33="M",VLOOKUP($C33,Kader_M[],8,1),VLOOKUP($C33,Kader_W[],8,1))</f>
        <v>177.6</v>
      </c>
      <c r="R33" s="34">
        <v>29.885000000000002</v>
      </c>
      <c r="S33" s="34">
        <v>38.885000000000005</v>
      </c>
      <c r="T33" s="10">
        <f t="shared" si="4"/>
        <v>0</v>
      </c>
      <c r="U33" s="34">
        <v>26.71</v>
      </c>
      <c r="V33" s="34">
        <v>43.71</v>
      </c>
      <c r="W33" s="10">
        <f t="shared" si="5"/>
        <v>0</v>
      </c>
      <c r="X33" s="34">
        <v>0</v>
      </c>
      <c r="Y33" s="34">
        <v>0</v>
      </c>
      <c r="Z33" s="10">
        <f t="shared" si="6"/>
        <v>0</v>
      </c>
      <c r="AA33" s="36">
        <v>0</v>
      </c>
      <c r="AB33" s="36">
        <v>0</v>
      </c>
      <c r="AC33" s="24">
        <f t="shared" si="7"/>
        <v>0</v>
      </c>
      <c r="AF33" s="24">
        <f t="shared" si="8"/>
        <v>0</v>
      </c>
      <c r="AI33" s="24">
        <f t="shared" si="9"/>
        <v>0</v>
      </c>
      <c r="AL33" s="24">
        <f t="shared" si="10"/>
        <v>0</v>
      </c>
      <c r="AM33" s="18">
        <v>29.68</v>
      </c>
      <c r="AN33" s="18">
        <v>38.880000000000003</v>
      </c>
      <c r="AO33" s="25">
        <f t="shared" si="11"/>
        <v>0</v>
      </c>
      <c r="AP33" s="18">
        <v>25.41</v>
      </c>
      <c r="AQ33" s="18">
        <v>40.909999999999997</v>
      </c>
      <c r="AR33" s="25">
        <f t="shared" si="12"/>
        <v>0</v>
      </c>
      <c r="AS33" s="18">
        <v>0</v>
      </c>
      <c r="AT33" s="18">
        <v>0</v>
      </c>
      <c r="AU33" s="25">
        <f t="shared" si="13"/>
        <v>0</v>
      </c>
      <c r="AX33" s="26">
        <f t="shared" si="14"/>
        <v>0</v>
      </c>
      <c r="BA33" s="26">
        <f t="shared" si="15"/>
        <v>0</v>
      </c>
      <c r="BD33" s="26">
        <f t="shared" si="16"/>
        <v>0</v>
      </c>
      <c r="BG33" s="27">
        <f t="shared" si="17"/>
        <v>0</v>
      </c>
      <c r="BJ33" s="27">
        <f t="shared" si="18"/>
        <v>0</v>
      </c>
      <c r="BM33" s="27">
        <f t="shared" si="19"/>
        <v>0</v>
      </c>
      <c r="BP33" s="24">
        <f t="shared" si="20"/>
        <v>0</v>
      </c>
      <c r="BS33" s="24">
        <f t="shared" si="21"/>
        <v>0</v>
      </c>
      <c r="BV33" s="24">
        <f t="shared" si="22"/>
        <v>0</v>
      </c>
    </row>
    <row r="34" spans="1:74" x14ac:dyDescent="0.2">
      <c r="A34" t="s">
        <v>75</v>
      </c>
      <c r="B34" t="s">
        <v>74</v>
      </c>
      <c r="C34" s="15">
        <v>2006</v>
      </c>
      <c r="D34" s="37">
        <v>13</v>
      </c>
      <c r="E34" t="s">
        <v>232</v>
      </c>
      <c r="F34" s="1" t="s">
        <v>34</v>
      </c>
      <c r="G34" t="s">
        <v>273</v>
      </c>
      <c r="H34" s="11">
        <f t="shared" si="0"/>
        <v>0</v>
      </c>
      <c r="I34" s="11">
        <f t="shared" si="1"/>
        <v>0</v>
      </c>
      <c r="J34" s="11">
        <f t="shared" si="2"/>
        <v>0</v>
      </c>
      <c r="K34" s="2" t="str">
        <f t="shared" si="3"/>
        <v>Nein</v>
      </c>
      <c r="L34" s="3">
        <f>MAX(S34,AB34,AN34,AW34,BF34,BO34)+LARGE((S34,AB34,AN34,AW34,BF34,BO34),2)+MAX(V34,Y34,AE34,AH34,AK34,AQ34,AT34,AZ34,BC34,BI34,BL34,BR34,BU34)+LARGE((V34,Y34,AE34,AH34,AK34,AQ34,AT34,AZ34,BC34,BI34,BL34,BR34,BU34),2)</f>
        <v>160.63</v>
      </c>
      <c r="M34" s="9">
        <f>IF($F34="M",VLOOKUP($C34,Kader_M[],4,1),VLOOKUP($C34,Kader_W[],4,1))</f>
        <v>31.6</v>
      </c>
      <c r="N34" s="9">
        <f>IF($F34="M",VLOOKUP($C34,Kader_M[],5,1),VLOOKUP($C34,Kader_W[],5,1))</f>
        <v>41.1</v>
      </c>
      <c r="O34" s="9">
        <f>IF($F34="M",VLOOKUP($C34,Kader_M[],6,1),VLOOKUP($C34,Kader_W[],6,1))</f>
        <v>29.6</v>
      </c>
      <c r="P34" s="9">
        <f>IF($F34="M",VLOOKUP($C34,Kader_M[],7,1),VLOOKUP($C34,Kader_W[],7,1))</f>
        <v>46.7</v>
      </c>
      <c r="Q34" s="9">
        <f>IF($F34="M",VLOOKUP($C34,Kader_M[],8,1),VLOOKUP($C34,Kader_W[],8,1))</f>
        <v>175.6</v>
      </c>
      <c r="R34" s="34">
        <v>27.24</v>
      </c>
      <c r="S34" s="34">
        <v>36.44</v>
      </c>
      <c r="T34" s="10">
        <f t="shared" si="4"/>
        <v>0</v>
      </c>
      <c r="U34" s="34">
        <v>28.369999999999997</v>
      </c>
      <c r="V34" s="34">
        <v>43.27</v>
      </c>
      <c r="W34" s="10">
        <f t="shared" si="5"/>
        <v>0</v>
      </c>
      <c r="X34" s="34">
        <v>0</v>
      </c>
      <c r="Y34" s="34">
        <v>0</v>
      </c>
      <c r="Z34" s="10">
        <f t="shared" si="6"/>
        <v>0</v>
      </c>
      <c r="AA34" s="36">
        <v>0</v>
      </c>
      <c r="AB34" s="36">
        <v>0</v>
      </c>
      <c r="AC34" s="24">
        <f t="shared" si="7"/>
        <v>0</v>
      </c>
      <c r="AF34" s="24">
        <f t="shared" si="8"/>
        <v>0</v>
      </c>
      <c r="AI34" s="24">
        <f t="shared" si="9"/>
        <v>0</v>
      </c>
      <c r="AL34" s="24">
        <f t="shared" si="10"/>
        <v>0</v>
      </c>
      <c r="AM34" s="18">
        <v>28.855</v>
      </c>
      <c r="AN34" s="18">
        <v>38.454999999999998</v>
      </c>
      <c r="AO34" s="25">
        <f t="shared" si="11"/>
        <v>0</v>
      </c>
      <c r="AP34" s="18">
        <v>27.364999999999998</v>
      </c>
      <c r="AQ34" s="18">
        <v>42.465000000000003</v>
      </c>
      <c r="AR34" s="25">
        <f t="shared" si="12"/>
        <v>0</v>
      </c>
      <c r="AS34" s="18">
        <v>0</v>
      </c>
      <c r="AT34" s="18">
        <v>0</v>
      </c>
      <c r="AU34" s="25">
        <f t="shared" si="13"/>
        <v>0</v>
      </c>
      <c r="AX34" s="26">
        <f t="shared" si="14"/>
        <v>0</v>
      </c>
      <c r="BA34" s="26">
        <f t="shared" si="15"/>
        <v>0</v>
      </c>
      <c r="BD34" s="26">
        <f t="shared" si="16"/>
        <v>0</v>
      </c>
      <c r="BG34" s="27">
        <f t="shared" si="17"/>
        <v>0</v>
      </c>
      <c r="BJ34" s="27">
        <f t="shared" si="18"/>
        <v>0</v>
      </c>
      <c r="BM34" s="27">
        <f t="shared" si="19"/>
        <v>0</v>
      </c>
      <c r="BP34" s="24">
        <f t="shared" si="20"/>
        <v>0</v>
      </c>
      <c r="BS34" s="24">
        <f t="shared" si="21"/>
        <v>0</v>
      </c>
      <c r="BV34" s="24">
        <f t="shared" si="22"/>
        <v>0</v>
      </c>
    </row>
    <row r="35" spans="1:74" x14ac:dyDescent="0.2">
      <c r="A35" t="s">
        <v>173</v>
      </c>
      <c r="B35" t="s">
        <v>172</v>
      </c>
      <c r="C35" s="15">
        <v>2001</v>
      </c>
      <c r="D35" s="37">
        <v>18</v>
      </c>
      <c r="E35" t="s">
        <v>219</v>
      </c>
      <c r="F35" s="1" t="s">
        <v>34</v>
      </c>
      <c r="G35" t="s">
        <v>327</v>
      </c>
      <c r="H35" s="11">
        <f t="shared" ref="H35:H66" si="23">T35+AC35+AO35+AX35+BG35+BP35</f>
        <v>1</v>
      </c>
      <c r="I35" s="11">
        <f t="shared" ref="I35:I66" si="24">W35+Z35+AF35+AI35+AL35+AR35+AU35+BA35+BD35+BJ35+BM35+BS35+BV35</f>
        <v>0</v>
      </c>
      <c r="J35" s="11">
        <f t="shared" ref="J35:J66" si="25">IF(L35&gt;Q35,1,0)</f>
        <v>0</v>
      </c>
      <c r="K35" s="2" t="str">
        <f t="shared" ref="K35:K66" si="26">IF(AND(H35&gt;1,I35&gt;1,L35&gt;Q35),"Ja","Nein")</f>
        <v>Nein</v>
      </c>
      <c r="L35" s="3">
        <f>MAX(S35,AB35,AN35,AW35,BF35,BO35)+LARGE((S35,AB35,AN35,AW35,BF35,BO35),2)+MAX(V35,Y35,AE35,AH35,AK35,AQ35,AT35,AZ35,BC35,BI35,BL35,BR35,BU35)+LARGE((V35,Y35,AE35,AH35,AK35,AQ35,AT35,AZ35,BC35,BI35,BL35,BR35,BU35),2)</f>
        <v>159.785</v>
      </c>
      <c r="M35" s="9">
        <f>IF($F35="M",VLOOKUP($C35,Kader_M[],4,1),VLOOKUP($C35,Kader_W[],4,1))</f>
        <v>31.8</v>
      </c>
      <c r="N35" s="9">
        <f>IF($F35="M",VLOOKUP($C35,Kader_M[],5,1),VLOOKUP($C35,Kader_W[],5,1))</f>
        <v>41.3</v>
      </c>
      <c r="O35" s="9">
        <f>IF($F35="M",VLOOKUP($C35,Kader_M[],6,1),VLOOKUP($C35,Kader_W[],6,1))</f>
        <v>30.3</v>
      </c>
      <c r="P35" s="9">
        <f>IF($F35="M",VLOOKUP($C35,Kader_M[],7,1),VLOOKUP($C35,Kader_W[],7,1))</f>
        <v>49.1</v>
      </c>
      <c r="Q35" s="9">
        <f>IF($F35="M",VLOOKUP($C35,Kader_M[],8,1),VLOOKUP($C35,Kader_W[],8,1))</f>
        <v>180.8</v>
      </c>
      <c r="R35" s="34">
        <v>17.02</v>
      </c>
      <c r="S35" s="34">
        <v>21.82</v>
      </c>
      <c r="T35" s="10">
        <f t="shared" ref="T35:T66" si="27">IF(OR(R35&lt;M35,S35&lt;N35),0,1)</f>
        <v>0</v>
      </c>
      <c r="U35" s="34">
        <v>28.865000000000002</v>
      </c>
      <c r="V35" s="34">
        <v>46.465000000000003</v>
      </c>
      <c r="W35" s="10">
        <f t="shared" ref="W35:W66" si="28">IF(OR(U35&lt;O35,V35&lt;P35),0,1)</f>
        <v>0</v>
      </c>
      <c r="X35" s="34">
        <v>29.689999999999998</v>
      </c>
      <c r="Y35" s="34">
        <v>48.989999999999995</v>
      </c>
      <c r="Z35" s="10">
        <f t="shared" ref="Z35:Z66" si="29">IF(OR(X35&lt;O35,Y35&lt;P35),0,1)</f>
        <v>0</v>
      </c>
      <c r="AA35" s="36">
        <v>0</v>
      </c>
      <c r="AB35" s="36">
        <v>0</v>
      </c>
      <c r="AC35" s="24">
        <f t="shared" ref="AC35:AC66" si="30">IF(OR(AA35&lt;$M35,AB35&lt;$N35),0,1)</f>
        <v>0</v>
      </c>
      <c r="AF35" s="24">
        <f t="shared" ref="AF35:AF66" si="31">IF(OR(AD35&lt;$O35,AE35&lt;$P35),0,1)</f>
        <v>0</v>
      </c>
      <c r="AI35" s="24">
        <f t="shared" ref="AI35:AI66" si="32">IF(OR(AG35&lt;$O35,AH35&lt;$P35),0,1)</f>
        <v>0</v>
      </c>
      <c r="AL35" s="24">
        <f t="shared" ref="AL35:AL66" si="33">IF(OR(AJ35&lt;$O35,AK35&lt;$P35),0,1)</f>
        <v>0</v>
      </c>
      <c r="AM35" s="18">
        <v>33.409999999999997</v>
      </c>
      <c r="AN35" s="18">
        <v>42.51</v>
      </c>
      <c r="AO35" s="25">
        <f t="shared" ref="AO35:AO66" si="34">IF(OR(AM35&lt;$M35,AN35&lt;$N35),0,1)</f>
        <v>1</v>
      </c>
      <c r="AP35" s="18">
        <v>3.1349999999999998</v>
      </c>
      <c r="AQ35" s="18">
        <v>5.6349999999999998</v>
      </c>
      <c r="AR35" s="25">
        <f t="shared" ref="AR35:AR66" si="35">IF(OR(AP35&lt;$O35,AQ35&lt;$P35),0,1)</f>
        <v>0</v>
      </c>
      <c r="AS35" s="18">
        <v>0</v>
      </c>
      <c r="AT35" s="18">
        <v>0</v>
      </c>
      <c r="AU35" s="25">
        <f t="shared" ref="AU35:AU66" si="36">IF(OR(AS35&lt;$O35,AT35&lt;$P35),0,1)</f>
        <v>0</v>
      </c>
      <c r="AX35" s="26">
        <f t="shared" ref="AX35:AX66" si="37">IF(OR(AV35&lt;$M35,AW35&lt;$N35),0,1)</f>
        <v>0</v>
      </c>
      <c r="BA35" s="26">
        <f t="shared" ref="BA35:BA66" si="38">IF(OR(AY35&lt;$O35,AZ35&lt;$P35),0,1)</f>
        <v>0</v>
      </c>
      <c r="BD35" s="26">
        <f t="shared" ref="BD35:BD66" si="39">IF(OR(BB35&lt;$O35,BC35&lt;$P35),0,1)</f>
        <v>0</v>
      </c>
      <c r="BG35" s="27">
        <f t="shared" ref="BG35:BG66" si="40">IF(OR(BE35&lt;$M35,BF35&lt;$N35),0,1)</f>
        <v>0</v>
      </c>
      <c r="BJ35" s="27">
        <f t="shared" ref="BJ35:BJ66" si="41">IF(OR(BH35&lt;$O35,BI35&lt;$P35),0,1)</f>
        <v>0</v>
      </c>
      <c r="BM35" s="27">
        <f t="shared" ref="BM35:BM66" si="42">IF(OR(BK35&lt;$O35,BL35&lt;$P35),0,1)</f>
        <v>0</v>
      </c>
      <c r="BP35" s="24">
        <f t="shared" ref="BP35:BP66" si="43">IF(OR(BN35&lt;$M35,BO35&lt;$N35),0,1)</f>
        <v>0</v>
      </c>
      <c r="BS35" s="24">
        <f t="shared" ref="BS35:BS66" si="44">IF(OR(BQ35&lt;$O35,BR35&lt;$P35),0,1)</f>
        <v>0</v>
      </c>
      <c r="BV35" s="24">
        <f t="shared" ref="BV35:BV66" si="45">IF(OR(BT35&lt;$O35,BU35&lt;$P35),0,1)</f>
        <v>0</v>
      </c>
    </row>
    <row r="36" spans="1:74" x14ac:dyDescent="0.2">
      <c r="A36" t="s">
        <v>52</v>
      </c>
      <c r="B36" t="s">
        <v>51</v>
      </c>
      <c r="C36" s="15">
        <v>2004</v>
      </c>
      <c r="D36" s="37">
        <v>15</v>
      </c>
      <c r="E36" t="s">
        <v>226</v>
      </c>
      <c r="F36" s="1" t="s">
        <v>34</v>
      </c>
      <c r="G36" t="s">
        <v>258</v>
      </c>
      <c r="H36" s="11">
        <f t="shared" si="23"/>
        <v>0</v>
      </c>
      <c r="I36" s="11">
        <f t="shared" si="24"/>
        <v>0</v>
      </c>
      <c r="J36" s="11">
        <f t="shared" si="25"/>
        <v>0</v>
      </c>
      <c r="K36" s="2" t="str">
        <f t="shared" si="26"/>
        <v>Nein</v>
      </c>
      <c r="L36" s="3">
        <f>MAX(S36,AB36,AN36,AW36,BF36,BO36)+LARGE((S36,AB36,AN36,AW36,BF36,BO36),2)+MAX(V36,Y36,AE36,AH36,AK36,AQ36,AT36,AZ36,BC36,BI36,BL36,BR36,BU36)+LARGE((V36,Y36,AE36,AH36,AK36,AQ36,AT36,AZ36,BC36,BI36,BL36,BR36,BU36),2)</f>
        <v>159.19</v>
      </c>
      <c r="M36" s="9">
        <f>IF($F36="M",VLOOKUP($C36,Kader_M[],4,1),VLOOKUP($C36,Kader_W[],4,1))</f>
        <v>31.8</v>
      </c>
      <c r="N36" s="9">
        <f>IF($F36="M",VLOOKUP($C36,Kader_M[],5,1),VLOOKUP($C36,Kader_W[],5,1))</f>
        <v>41.3</v>
      </c>
      <c r="O36" s="9">
        <f>IF($F36="M",VLOOKUP($C36,Kader_M[],6,1),VLOOKUP($C36,Kader_W[],6,1))</f>
        <v>30</v>
      </c>
      <c r="P36" s="9">
        <f>IF($F36="M",VLOOKUP($C36,Kader_M[],7,1),VLOOKUP($C36,Kader_W[],7,1))</f>
        <v>47.5</v>
      </c>
      <c r="Q36" s="9">
        <f>IF($F36="M",VLOOKUP($C36,Kader_M[],8,1),VLOOKUP($C36,Kader_W[],8,1))</f>
        <v>177.6</v>
      </c>
      <c r="R36" s="34">
        <v>27.93</v>
      </c>
      <c r="S36" s="34">
        <v>37.83</v>
      </c>
      <c r="T36" s="10">
        <f t="shared" si="27"/>
        <v>0</v>
      </c>
      <c r="U36" s="34">
        <v>25.945</v>
      </c>
      <c r="V36" s="34">
        <v>41.744999999999997</v>
      </c>
      <c r="W36" s="10">
        <f t="shared" si="28"/>
        <v>0</v>
      </c>
      <c r="X36" s="34">
        <v>0</v>
      </c>
      <c r="Y36" s="34">
        <v>0</v>
      </c>
      <c r="Z36" s="10">
        <f t="shared" si="29"/>
        <v>0</v>
      </c>
      <c r="AA36" s="36">
        <v>0</v>
      </c>
      <c r="AB36" s="36">
        <v>0</v>
      </c>
      <c r="AC36" s="24">
        <f t="shared" si="30"/>
        <v>0</v>
      </c>
      <c r="AF36" s="24">
        <f t="shared" si="31"/>
        <v>0</v>
      </c>
      <c r="AI36" s="24">
        <f t="shared" si="32"/>
        <v>0</v>
      </c>
      <c r="AL36" s="24">
        <f t="shared" si="33"/>
        <v>0</v>
      </c>
      <c r="AM36" s="18">
        <v>27.63</v>
      </c>
      <c r="AN36" s="18">
        <v>37.33</v>
      </c>
      <c r="AO36" s="25">
        <f t="shared" si="34"/>
        <v>0</v>
      </c>
      <c r="AP36" s="18">
        <v>25.984999999999999</v>
      </c>
      <c r="AQ36" s="18">
        <v>42.284999999999997</v>
      </c>
      <c r="AR36" s="25">
        <f t="shared" si="35"/>
        <v>0</v>
      </c>
      <c r="AS36" s="18">
        <v>0</v>
      </c>
      <c r="AT36" s="18">
        <v>0</v>
      </c>
      <c r="AU36" s="25">
        <f t="shared" si="36"/>
        <v>0</v>
      </c>
      <c r="AX36" s="26">
        <f t="shared" si="37"/>
        <v>0</v>
      </c>
      <c r="BA36" s="26">
        <f t="shared" si="38"/>
        <v>0</v>
      </c>
      <c r="BD36" s="26">
        <f t="shared" si="39"/>
        <v>0</v>
      </c>
      <c r="BG36" s="27">
        <f t="shared" si="40"/>
        <v>0</v>
      </c>
      <c r="BJ36" s="27">
        <f t="shared" si="41"/>
        <v>0</v>
      </c>
      <c r="BM36" s="27">
        <f t="shared" si="42"/>
        <v>0</v>
      </c>
      <c r="BP36" s="24">
        <f t="shared" si="43"/>
        <v>0</v>
      </c>
      <c r="BS36" s="24">
        <f t="shared" si="44"/>
        <v>0</v>
      </c>
      <c r="BV36" s="24">
        <f t="shared" si="45"/>
        <v>0</v>
      </c>
    </row>
    <row r="37" spans="1:74" x14ac:dyDescent="0.2">
      <c r="A37" t="s">
        <v>113</v>
      </c>
      <c r="B37" t="s">
        <v>112</v>
      </c>
      <c r="C37" s="15">
        <v>2004</v>
      </c>
      <c r="D37" s="37">
        <v>15</v>
      </c>
      <c r="E37" t="s">
        <v>234</v>
      </c>
      <c r="F37" s="1" t="s">
        <v>34</v>
      </c>
      <c r="G37" t="s">
        <v>294</v>
      </c>
      <c r="H37" s="11">
        <f t="shared" si="23"/>
        <v>0</v>
      </c>
      <c r="I37" s="11">
        <f t="shared" si="24"/>
        <v>0</v>
      </c>
      <c r="J37" s="11">
        <f t="shared" si="25"/>
        <v>0</v>
      </c>
      <c r="K37" s="2" t="str">
        <f t="shared" si="26"/>
        <v>Nein</v>
      </c>
      <c r="L37" s="3">
        <f>MAX(S37,AB37,AN37,AW37,BF37,BO37)+LARGE((S37,AB37,AN37,AW37,BF37,BO37),2)+MAX(V37,Y37,AE37,AH37,AK37,AQ37,AT37,AZ37,BC37,BI37,BL37,BR37,BU37)+LARGE((V37,Y37,AE37,AH37,AK37,AQ37,AT37,AZ37,BC37,BI37,BL37,BR37,BU37),2)</f>
        <v>158.54499999999999</v>
      </c>
      <c r="M37" s="9">
        <f>IF($F37="M",VLOOKUP($C37,Kader_M[],4,1),VLOOKUP($C37,Kader_W[],4,1))</f>
        <v>31.8</v>
      </c>
      <c r="N37" s="9">
        <f>IF($F37="M",VLOOKUP($C37,Kader_M[],5,1),VLOOKUP($C37,Kader_W[],5,1))</f>
        <v>41.3</v>
      </c>
      <c r="O37" s="9">
        <f>IF($F37="M",VLOOKUP($C37,Kader_M[],6,1),VLOOKUP($C37,Kader_W[],6,1))</f>
        <v>30</v>
      </c>
      <c r="P37" s="9">
        <f>IF($F37="M",VLOOKUP($C37,Kader_M[],7,1),VLOOKUP($C37,Kader_W[],7,1))</f>
        <v>47.5</v>
      </c>
      <c r="Q37" s="9">
        <f>IF($F37="M",VLOOKUP($C37,Kader_M[],8,1),VLOOKUP($C37,Kader_W[],8,1))</f>
        <v>177.6</v>
      </c>
      <c r="R37" s="34">
        <v>28.38</v>
      </c>
      <c r="S37" s="34">
        <v>37.979999999999997</v>
      </c>
      <c r="T37" s="10">
        <f t="shared" si="27"/>
        <v>0</v>
      </c>
      <c r="U37" s="34">
        <v>26.664999999999999</v>
      </c>
      <c r="V37" s="34">
        <v>41.164999999999999</v>
      </c>
      <c r="W37" s="10">
        <f t="shared" si="28"/>
        <v>0</v>
      </c>
      <c r="X37" s="34">
        <v>0</v>
      </c>
      <c r="Y37" s="34">
        <v>0</v>
      </c>
      <c r="Z37" s="10">
        <f t="shared" si="29"/>
        <v>0</v>
      </c>
      <c r="AA37" s="36">
        <v>0</v>
      </c>
      <c r="AB37" s="36">
        <v>0</v>
      </c>
      <c r="AC37" s="24">
        <f t="shared" si="30"/>
        <v>0</v>
      </c>
      <c r="AF37" s="24">
        <f t="shared" si="31"/>
        <v>0</v>
      </c>
      <c r="AI37" s="24">
        <f t="shared" si="32"/>
        <v>0</v>
      </c>
      <c r="AL37" s="24">
        <f t="shared" si="33"/>
        <v>0</v>
      </c>
      <c r="AM37" s="18">
        <v>28.295000000000002</v>
      </c>
      <c r="AN37" s="18">
        <v>37.594999999999999</v>
      </c>
      <c r="AO37" s="25">
        <f t="shared" si="34"/>
        <v>0</v>
      </c>
      <c r="AP37" s="18">
        <v>26.805</v>
      </c>
      <c r="AQ37" s="18">
        <v>41.805</v>
      </c>
      <c r="AR37" s="25">
        <f t="shared" si="35"/>
        <v>0</v>
      </c>
      <c r="AS37" s="18">
        <v>0</v>
      </c>
      <c r="AT37" s="18">
        <v>0</v>
      </c>
      <c r="AU37" s="25">
        <f t="shared" si="36"/>
        <v>0</v>
      </c>
      <c r="AX37" s="26">
        <f t="shared" si="37"/>
        <v>0</v>
      </c>
      <c r="BA37" s="26">
        <f t="shared" si="38"/>
        <v>0</v>
      </c>
      <c r="BD37" s="26">
        <f t="shared" si="39"/>
        <v>0</v>
      </c>
      <c r="BG37" s="27">
        <f t="shared" si="40"/>
        <v>0</v>
      </c>
      <c r="BJ37" s="27">
        <f t="shared" si="41"/>
        <v>0</v>
      </c>
      <c r="BM37" s="27">
        <f t="shared" si="42"/>
        <v>0</v>
      </c>
      <c r="BP37" s="24">
        <f t="shared" si="43"/>
        <v>0</v>
      </c>
      <c r="BS37" s="24">
        <f t="shared" si="44"/>
        <v>0</v>
      </c>
      <c r="BV37" s="24">
        <f t="shared" si="45"/>
        <v>0</v>
      </c>
    </row>
    <row r="38" spans="1:74" x14ac:dyDescent="0.2">
      <c r="A38" t="s">
        <v>107</v>
      </c>
      <c r="B38" t="s">
        <v>190</v>
      </c>
      <c r="C38" s="15">
        <v>2006</v>
      </c>
      <c r="D38" s="37">
        <v>13</v>
      </c>
      <c r="E38" t="s">
        <v>228</v>
      </c>
      <c r="F38" s="1" t="s">
        <v>34</v>
      </c>
      <c r="G38" t="s">
        <v>336</v>
      </c>
      <c r="H38" s="11">
        <f t="shared" si="23"/>
        <v>0</v>
      </c>
      <c r="I38" s="11">
        <f t="shared" si="24"/>
        <v>0</v>
      </c>
      <c r="J38" s="11">
        <f t="shared" si="25"/>
        <v>0</v>
      </c>
      <c r="K38" s="2" t="str">
        <f t="shared" si="26"/>
        <v>Nein</v>
      </c>
      <c r="L38" s="3">
        <f>MAX(S38,AB38,AN38,AW38,BF38,BO38)+LARGE((S38,AB38,AN38,AW38,BF38,BO38),2)+MAX(V38,Y38,AE38,AH38,AK38,AQ38,AT38,AZ38,BC38,BI38,BL38,BR38,BU38)+LARGE((V38,Y38,AE38,AH38,AK38,AQ38,AT38,AZ38,BC38,BI38,BL38,BR38,BU38),2)</f>
        <v>157.89999999999998</v>
      </c>
      <c r="M38" s="9">
        <f>IF($F38="M",VLOOKUP($C38,Kader_M[],4,1),VLOOKUP($C38,Kader_W[],4,1))</f>
        <v>31.6</v>
      </c>
      <c r="N38" s="9">
        <f>IF($F38="M",VLOOKUP($C38,Kader_M[],5,1),VLOOKUP($C38,Kader_W[],5,1))</f>
        <v>41.1</v>
      </c>
      <c r="O38" s="9">
        <f>IF($F38="M",VLOOKUP($C38,Kader_M[],6,1),VLOOKUP($C38,Kader_W[],6,1))</f>
        <v>29.6</v>
      </c>
      <c r="P38" s="9">
        <f>IF($F38="M",VLOOKUP($C38,Kader_M[],7,1),VLOOKUP($C38,Kader_W[],7,1))</f>
        <v>46.7</v>
      </c>
      <c r="Q38" s="9">
        <f>IF($F38="M",VLOOKUP($C38,Kader_M[],8,1),VLOOKUP($C38,Kader_W[],8,1))</f>
        <v>175.6</v>
      </c>
      <c r="R38" s="34">
        <v>28.664999999999999</v>
      </c>
      <c r="S38" s="34">
        <v>38.364999999999995</v>
      </c>
      <c r="T38" s="10">
        <f t="shared" si="27"/>
        <v>0</v>
      </c>
      <c r="U38" s="34">
        <v>27.82</v>
      </c>
      <c r="V38" s="34">
        <v>42.72</v>
      </c>
      <c r="W38" s="10">
        <f t="shared" si="28"/>
        <v>0</v>
      </c>
      <c r="X38" s="34">
        <v>25.945</v>
      </c>
      <c r="Y38" s="34">
        <v>39.144999999999996</v>
      </c>
      <c r="Z38" s="10">
        <f t="shared" si="29"/>
        <v>0</v>
      </c>
      <c r="AA38" s="36">
        <v>0</v>
      </c>
      <c r="AB38" s="36">
        <v>0</v>
      </c>
      <c r="AC38" s="24">
        <f t="shared" si="30"/>
        <v>0</v>
      </c>
      <c r="AF38" s="24">
        <f t="shared" si="31"/>
        <v>0</v>
      </c>
      <c r="AI38" s="24">
        <f t="shared" si="32"/>
        <v>0</v>
      </c>
      <c r="AL38" s="24">
        <f t="shared" si="33"/>
        <v>0</v>
      </c>
      <c r="AM38" s="18">
        <v>28.27</v>
      </c>
      <c r="AN38" s="18">
        <v>37.67</v>
      </c>
      <c r="AO38" s="25">
        <f t="shared" si="34"/>
        <v>0</v>
      </c>
      <c r="AP38" s="18">
        <v>19.47</v>
      </c>
      <c r="AQ38" s="18">
        <v>29.47</v>
      </c>
      <c r="AR38" s="25">
        <f t="shared" si="35"/>
        <v>0</v>
      </c>
      <c r="AS38" s="18">
        <v>0</v>
      </c>
      <c r="AT38" s="18">
        <v>0</v>
      </c>
      <c r="AU38" s="25">
        <f t="shared" si="36"/>
        <v>0</v>
      </c>
      <c r="AX38" s="26">
        <f t="shared" si="37"/>
        <v>0</v>
      </c>
      <c r="BA38" s="26">
        <f t="shared" si="38"/>
        <v>0</v>
      </c>
      <c r="BD38" s="26">
        <f t="shared" si="39"/>
        <v>0</v>
      </c>
      <c r="BG38" s="27">
        <f t="shared" si="40"/>
        <v>0</v>
      </c>
      <c r="BJ38" s="27">
        <f t="shared" si="41"/>
        <v>0</v>
      </c>
      <c r="BM38" s="27">
        <f t="shared" si="42"/>
        <v>0</v>
      </c>
      <c r="BP38" s="24">
        <f t="shared" si="43"/>
        <v>0</v>
      </c>
      <c r="BS38" s="24">
        <f t="shared" si="44"/>
        <v>0</v>
      </c>
      <c r="BV38" s="24">
        <f t="shared" si="45"/>
        <v>0</v>
      </c>
    </row>
    <row r="39" spans="1:74" x14ac:dyDescent="0.2">
      <c r="A39" t="s">
        <v>38</v>
      </c>
      <c r="B39" t="s">
        <v>37</v>
      </c>
      <c r="C39" s="15">
        <v>1999</v>
      </c>
      <c r="D39" s="37">
        <v>20</v>
      </c>
      <c r="E39" t="s">
        <v>219</v>
      </c>
      <c r="F39" s="1" t="s">
        <v>34</v>
      </c>
      <c r="G39" t="s">
        <v>250</v>
      </c>
      <c r="H39" s="11">
        <f t="shared" si="23"/>
        <v>1</v>
      </c>
      <c r="I39" s="11">
        <f t="shared" si="24"/>
        <v>2</v>
      </c>
      <c r="J39" s="11">
        <f t="shared" si="25"/>
        <v>0</v>
      </c>
      <c r="K39" s="2" t="str">
        <f t="shared" si="26"/>
        <v>Nein</v>
      </c>
      <c r="L39" s="3">
        <f>MAX(S39,AB39,AN39,AW39,BF39,BO39)+LARGE((S39,AB39,AN39,AW39,BF39,BO39),2)+MAX(V39,Y39,AE39,AH39,AK39,AQ39,AT39,AZ39,BC39,BI39,BL39,BR39,BU39)+LARGE((V39,Y39,AE39,AH39,AK39,AQ39,AT39,AZ39,BC39,BI39,BL39,BR39,BU39),2)</f>
        <v>152.83999999999997</v>
      </c>
      <c r="M39" s="9">
        <f>IF($F39="M",VLOOKUP($C39,Kader_M[],4,1),VLOOKUP($C39,Kader_W[],4,1))</f>
        <v>32.799999999999997</v>
      </c>
      <c r="N39" s="9">
        <f>IF($F39="M",VLOOKUP($C39,Kader_M[],5,1),VLOOKUP($C39,Kader_W[],5,1))</f>
        <v>42.3</v>
      </c>
      <c r="O39" s="9">
        <f>IF($F39="M",VLOOKUP($C39,Kader_M[],6,1),VLOOKUP($C39,Kader_W[],6,1))</f>
        <v>30.5</v>
      </c>
      <c r="P39" s="9">
        <f>IF($F39="M",VLOOKUP($C39,Kader_M[],7,1),VLOOKUP($C39,Kader_W[],7,1))</f>
        <v>50.4</v>
      </c>
      <c r="Q39" s="9">
        <f>IF($F39="M",VLOOKUP($C39,Kader_M[],8,1),VLOOKUP($C39,Kader_W[],8,1))</f>
        <v>185.4</v>
      </c>
      <c r="R39" s="34">
        <v>34.989999999999995</v>
      </c>
      <c r="S39" s="34">
        <v>44.79</v>
      </c>
      <c r="T39" s="10">
        <f t="shared" si="27"/>
        <v>1</v>
      </c>
      <c r="U39" s="34">
        <v>32.19</v>
      </c>
      <c r="V39" s="34">
        <v>53.89</v>
      </c>
      <c r="W39" s="10">
        <f t="shared" si="28"/>
        <v>1</v>
      </c>
      <c r="X39" s="34">
        <v>32.56</v>
      </c>
      <c r="Y39" s="34">
        <v>54.16</v>
      </c>
      <c r="Z39" s="10">
        <f t="shared" si="29"/>
        <v>1</v>
      </c>
      <c r="AA39" s="36">
        <v>0</v>
      </c>
      <c r="AB39" s="36">
        <v>0</v>
      </c>
      <c r="AC39" s="24">
        <f t="shared" si="30"/>
        <v>0</v>
      </c>
      <c r="AF39" s="24">
        <f t="shared" si="31"/>
        <v>0</v>
      </c>
      <c r="AI39" s="24">
        <f t="shared" si="32"/>
        <v>0</v>
      </c>
      <c r="AL39" s="24">
        <f t="shared" si="33"/>
        <v>0</v>
      </c>
      <c r="AM39" s="18">
        <v>0</v>
      </c>
      <c r="AN39" s="18">
        <v>0</v>
      </c>
      <c r="AO39" s="25">
        <f t="shared" si="34"/>
        <v>0</v>
      </c>
      <c r="AP39" s="18">
        <v>0</v>
      </c>
      <c r="AQ39" s="18">
        <v>0</v>
      </c>
      <c r="AR39" s="25">
        <f t="shared" si="35"/>
        <v>0</v>
      </c>
      <c r="AS39" s="18">
        <v>0</v>
      </c>
      <c r="AT39" s="18">
        <v>0</v>
      </c>
      <c r="AU39" s="25">
        <f t="shared" si="36"/>
        <v>0</v>
      </c>
      <c r="AX39" s="26">
        <f t="shared" si="37"/>
        <v>0</v>
      </c>
      <c r="BA39" s="26">
        <f t="shared" si="38"/>
        <v>0</v>
      </c>
      <c r="BD39" s="26">
        <f t="shared" si="39"/>
        <v>0</v>
      </c>
      <c r="BG39" s="27">
        <f t="shared" si="40"/>
        <v>0</v>
      </c>
      <c r="BJ39" s="27">
        <f t="shared" si="41"/>
        <v>0</v>
      </c>
      <c r="BM39" s="27">
        <f t="shared" si="42"/>
        <v>0</v>
      </c>
      <c r="BP39" s="24">
        <f t="shared" si="43"/>
        <v>0</v>
      </c>
      <c r="BS39" s="24">
        <f t="shared" si="44"/>
        <v>0</v>
      </c>
      <c r="BV39" s="24">
        <f t="shared" si="45"/>
        <v>0</v>
      </c>
    </row>
    <row r="40" spans="1:74" x14ac:dyDescent="0.2">
      <c r="A40" t="s">
        <v>175</v>
      </c>
      <c r="B40" t="s">
        <v>174</v>
      </c>
      <c r="C40" s="15">
        <v>2001</v>
      </c>
      <c r="D40" s="37">
        <v>18</v>
      </c>
      <c r="E40" t="s">
        <v>220</v>
      </c>
      <c r="F40" s="1" t="s">
        <v>34</v>
      </c>
      <c r="G40" t="s">
        <v>328</v>
      </c>
      <c r="H40" s="11">
        <f t="shared" si="23"/>
        <v>0</v>
      </c>
      <c r="I40" s="11">
        <f t="shared" si="24"/>
        <v>0</v>
      </c>
      <c r="J40" s="11">
        <f t="shared" si="25"/>
        <v>0</v>
      </c>
      <c r="K40" s="2" t="str">
        <f t="shared" si="26"/>
        <v>Nein</v>
      </c>
      <c r="L40" s="3">
        <f>MAX(S40,AB40,AN40,AW40,BF40,BO40)+LARGE((S40,AB40,AN40,AW40,BF40,BO40),2)+MAX(V40,Y40,AE40,AH40,AK40,AQ40,AT40,AZ40,BC40,BI40,BL40,BR40,BU40)+LARGE((V40,Y40,AE40,AH40,AK40,AQ40,AT40,AZ40,BC40,BI40,BL40,BR40,BU40),2)</f>
        <v>156.07999999999998</v>
      </c>
      <c r="M40" s="9">
        <f>IF($F40="M",VLOOKUP($C40,Kader_M[],4,1),VLOOKUP($C40,Kader_W[],4,1))</f>
        <v>31.8</v>
      </c>
      <c r="N40" s="9">
        <f>IF($F40="M",VLOOKUP($C40,Kader_M[],5,1),VLOOKUP($C40,Kader_W[],5,1))</f>
        <v>41.3</v>
      </c>
      <c r="O40" s="9">
        <f>IF($F40="M",VLOOKUP($C40,Kader_M[],6,1),VLOOKUP($C40,Kader_W[],6,1))</f>
        <v>30.3</v>
      </c>
      <c r="P40" s="9">
        <f>IF($F40="M",VLOOKUP($C40,Kader_M[],7,1),VLOOKUP($C40,Kader_W[],7,1))</f>
        <v>49.1</v>
      </c>
      <c r="Q40" s="9">
        <f>IF($F40="M",VLOOKUP($C40,Kader_M[],8,1),VLOOKUP($C40,Kader_W[],8,1))</f>
        <v>180.8</v>
      </c>
      <c r="R40" s="34">
        <v>18.130000000000003</v>
      </c>
      <c r="S40" s="34">
        <v>23.330000000000002</v>
      </c>
      <c r="T40" s="10">
        <f t="shared" si="27"/>
        <v>0</v>
      </c>
      <c r="U40" s="34">
        <v>17.805</v>
      </c>
      <c r="V40" s="34">
        <v>28.505000000000003</v>
      </c>
      <c r="W40" s="10">
        <f t="shared" si="28"/>
        <v>0</v>
      </c>
      <c r="X40" s="34">
        <v>0</v>
      </c>
      <c r="Y40" s="34">
        <v>0</v>
      </c>
      <c r="Z40" s="10">
        <f t="shared" si="29"/>
        <v>0</v>
      </c>
      <c r="AA40" s="36">
        <v>0</v>
      </c>
      <c r="AB40" s="36">
        <v>0</v>
      </c>
      <c r="AC40" s="24">
        <f t="shared" si="30"/>
        <v>0</v>
      </c>
      <c r="AF40" s="24">
        <f t="shared" si="31"/>
        <v>0</v>
      </c>
      <c r="AI40" s="24">
        <f t="shared" si="32"/>
        <v>0</v>
      </c>
      <c r="AL40" s="24">
        <f t="shared" si="33"/>
        <v>0</v>
      </c>
      <c r="AM40" s="18">
        <v>30.54</v>
      </c>
      <c r="AN40" s="18">
        <v>39.94</v>
      </c>
      <c r="AO40" s="25">
        <f t="shared" si="34"/>
        <v>0</v>
      </c>
      <c r="AP40" s="18">
        <v>29.384999999999998</v>
      </c>
      <c r="AQ40" s="18">
        <v>46.984999999999999</v>
      </c>
      <c r="AR40" s="25">
        <f t="shared" si="35"/>
        <v>0</v>
      </c>
      <c r="AS40" s="18">
        <v>28.324999999999999</v>
      </c>
      <c r="AT40" s="18">
        <v>45.825000000000003</v>
      </c>
      <c r="AU40" s="25">
        <f t="shared" si="36"/>
        <v>0</v>
      </c>
      <c r="AX40" s="26">
        <f t="shared" si="37"/>
        <v>0</v>
      </c>
      <c r="BA40" s="26">
        <f t="shared" si="38"/>
        <v>0</v>
      </c>
      <c r="BD40" s="26">
        <f t="shared" si="39"/>
        <v>0</v>
      </c>
      <c r="BG40" s="27">
        <f t="shared" si="40"/>
        <v>0</v>
      </c>
      <c r="BJ40" s="27">
        <f t="shared" si="41"/>
        <v>0</v>
      </c>
      <c r="BM40" s="27">
        <f t="shared" si="42"/>
        <v>0</v>
      </c>
      <c r="BP40" s="24">
        <f t="shared" si="43"/>
        <v>0</v>
      </c>
      <c r="BS40" s="24">
        <f t="shared" si="44"/>
        <v>0</v>
      </c>
      <c r="BV40" s="24">
        <f t="shared" si="45"/>
        <v>0</v>
      </c>
    </row>
    <row r="41" spans="1:74" x14ac:dyDescent="0.2">
      <c r="A41" t="s">
        <v>133</v>
      </c>
      <c r="B41" t="s">
        <v>132</v>
      </c>
      <c r="C41" s="15">
        <v>2007</v>
      </c>
      <c r="D41" s="37">
        <v>12</v>
      </c>
      <c r="E41" t="s">
        <v>245</v>
      </c>
      <c r="F41" s="1" t="s">
        <v>34</v>
      </c>
      <c r="G41" t="s">
        <v>304</v>
      </c>
      <c r="H41" s="11">
        <f t="shared" si="23"/>
        <v>0</v>
      </c>
      <c r="I41" s="11">
        <f t="shared" si="24"/>
        <v>0</v>
      </c>
      <c r="J41" s="11">
        <f t="shared" si="25"/>
        <v>0</v>
      </c>
      <c r="K41" s="2" t="str">
        <f t="shared" si="26"/>
        <v>Nein</v>
      </c>
      <c r="L41" s="3">
        <f>MAX(S41,AB41,AN41,AW41,BF41,BO41)+LARGE((S41,AB41,AN41,AW41,BF41,BO41),2)+MAX(V41,Y41,AE41,AH41,AK41,AQ41,AT41,AZ41,BC41,BI41,BL41,BR41,BU41)+LARGE((V41,Y41,AE41,AH41,AK41,AQ41,AT41,AZ41,BC41,BI41,BL41,BR41,BU41),2)</f>
        <v>155.6</v>
      </c>
      <c r="M41" s="9">
        <f>IF($F41="M",VLOOKUP($C41,Kader_M[],4,1),VLOOKUP($C41,Kader_W[],4,1))</f>
        <v>31.2</v>
      </c>
      <c r="N41" s="9">
        <f>IF($F41="M",VLOOKUP($C41,Kader_M[],5,1),VLOOKUP($C41,Kader_W[],5,1))</f>
        <v>40.700000000000003</v>
      </c>
      <c r="O41" s="9">
        <f>IF($F41="M",VLOOKUP($C41,Kader_M[],6,1),VLOOKUP($C41,Kader_W[],6,1))</f>
        <v>29.4</v>
      </c>
      <c r="P41" s="9">
        <f>IF($F41="M",VLOOKUP($C41,Kader_M[],7,1),VLOOKUP($C41,Kader_W[],7,1))</f>
        <v>46.3</v>
      </c>
      <c r="Q41" s="9">
        <f>IF($F41="M",VLOOKUP($C41,Kader_M[],8,1),VLOOKUP($C41,Kader_W[],8,1))</f>
        <v>174</v>
      </c>
      <c r="R41" s="34">
        <v>26.704999999999998</v>
      </c>
      <c r="S41" s="34">
        <v>36.204999999999998</v>
      </c>
      <c r="T41" s="10">
        <f t="shared" si="27"/>
        <v>0</v>
      </c>
      <c r="U41" s="34">
        <v>26.445</v>
      </c>
      <c r="V41" s="34">
        <v>40.645000000000003</v>
      </c>
      <c r="W41" s="10">
        <f t="shared" si="28"/>
        <v>0</v>
      </c>
      <c r="X41" s="34">
        <v>0</v>
      </c>
      <c r="Y41" s="34">
        <v>0</v>
      </c>
      <c r="Z41" s="10">
        <f t="shared" si="29"/>
        <v>0</v>
      </c>
      <c r="AA41" s="36">
        <v>0</v>
      </c>
      <c r="AB41" s="36">
        <v>0</v>
      </c>
      <c r="AC41" s="24">
        <f t="shared" si="30"/>
        <v>0</v>
      </c>
      <c r="AF41" s="24">
        <f t="shared" si="31"/>
        <v>0</v>
      </c>
      <c r="AI41" s="24">
        <f t="shared" si="32"/>
        <v>0</v>
      </c>
      <c r="AL41" s="24">
        <f t="shared" si="33"/>
        <v>0</v>
      </c>
      <c r="AM41" s="18">
        <v>28</v>
      </c>
      <c r="AN41" s="18">
        <v>37.4</v>
      </c>
      <c r="AO41" s="25">
        <f t="shared" si="34"/>
        <v>0</v>
      </c>
      <c r="AP41" s="18">
        <v>26.95</v>
      </c>
      <c r="AQ41" s="18">
        <v>41.35</v>
      </c>
      <c r="AR41" s="25">
        <f t="shared" si="35"/>
        <v>0</v>
      </c>
      <c r="AS41" s="18">
        <v>0</v>
      </c>
      <c r="AT41" s="18">
        <v>0</v>
      </c>
      <c r="AU41" s="25">
        <f t="shared" si="36"/>
        <v>0</v>
      </c>
      <c r="AX41" s="26">
        <f t="shared" si="37"/>
        <v>0</v>
      </c>
      <c r="BA41" s="26">
        <f t="shared" si="38"/>
        <v>0</v>
      </c>
      <c r="BD41" s="26">
        <f t="shared" si="39"/>
        <v>0</v>
      </c>
      <c r="BG41" s="27">
        <f t="shared" si="40"/>
        <v>0</v>
      </c>
      <c r="BJ41" s="27">
        <f t="shared" si="41"/>
        <v>0</v>
      </c>
      <c r="BM41" s="27">
        <f t="shared" si="42"/>
        <v>0</v>
      </c>
      <c r="BP41" s="24">
        <f t="shared" si="43"/>
        <v>0</v>
      </c>
      <c r="BS41" s="24">
        <f t="shared" si="44"/>
        <v>0</v>
      </c>
      <c r="BV41" s="24">
        <f t="shared" si="45"/>
        <v>0</v>
      </c>
    </row>
    <row r="42" spans="1:74" x14ac:dyDescent="0.2">
      <c r="A42" t="s">
        <v>144</v>
      </c>
      <c r="B42" t="s">
        <v>143</v>
      </c>
      <c r="C42" s="15">
        <v>2004</v>
      </c>
      <c r="D42" s="37">
        <v>15</v>
      </c>
      <c r="E42" t="s">
        <v>238</v>
      </c>
      <c r="F42" s="1" t="s">
        <v>34</v>
      </c>
      <c r="G42" t="s">
        <v>312</v>
      </c>
      <c r="H42" s="11">
        <f t="shared" si="23"/>
        <v>0</v>
      </c>
      <c r="I42" s="11">
        <f t="shared" si="24"/>
        <v>0</v>
      </c>
      <c r="J42" s="11">
        <f t="shared" si="25"/>
        <v>0</v>
      </c>
      <c r="K42" s="2" t="str">
        <f t="shared" si="26"/>
        <v>Nein</v>
      </c>
      <c r="L42" s="3">
        <f>MAX(S42,AB42,AN42,AW42,BF42,BO42)+LARGE((S42,AB42,AN42,AW42,BF42,BO42),2)+MAX(V42,Y42,AE42,AH42,AK42,AQ42,AT42,AZ42,BC42,BI42,BL42,BR42,BU42)+LARGE((V42,Y42,AE42,AH42,AK42,AQ42,AT42,AZ42,BC42,BI42,BL42,BR42,BU42),2)</f>
        <v>154.98500000000001</v>
      </c>
      <c r="M42" s="9">
        <f>IF($F42="M",VLOOKUP($C42,Kader_M[],4,1),VLOOKUP($C42,Kader_W[],4,1))</f>
        <v>31.8</v>
      </c>
      <c r="N42" s="9">
        <f>IF($F42="M",VLOOKUP($C42,Kader_M[],5,1),VLOOKUP($C42,Kader_W[],5,1))</f>
        <v>41.3</v>
      </c>
      <c r="O42" s="9">
        <f>IF($F42="M",VLOOKUP($C42,Kader_M[],6,1),VLOOKUP($C42,Kader_W[],6,1))</f>
        <v>30</v>
      </c>
      <c r="P42" s="9">
        <f>IF($F42="M",VLOOKUP($C42,Kader_M[],7,1),VLOOKUP($C42,Kader_W[],7,1))</f>
        <v>47.5</v>
      </c>
      <c r="Q42" s="9">
        <f>IF($F42="M",VLOOKUP($C42,Kader_M[],8,1),VLOOKUP($C42,Kader_W[],8,1))</f>
        <v>177.6</v>
      </c>
      <c r="R42" s="34">
        <v>26.28</v>
      </c>
      <c r="S42" s="34">
        <v>35.68</v>
      </c>
      <c r="T42" s="10">
        <f t="shared" si="27"/>
        <v>0</v>
      </c>
      <c r="U42" s="34">
        <v>24.555</v>
      </c>
      <c r="V42" s="34">
        <v>40.255000000000003</v>
      </c>
      <c r="W42" s="10">
        <f t="shared" si="28"/>
        <v>0</v>
      </c>
      <c r="X42" s="34">
        <v>0</v>
      </c>
      <c r="Y42" s="34">
        <v>0</v>
      </c>
      <c r="Z42" s="10">
        <f t="shared" si="29"/>
        <v>0</v>
      </c>
      <c r="AA42" s="36">
        <v>0</v>
      </c>
      <c r="AB42" s="36">
        <v>0</v>
      </c>
      <c r="AC42" s="24">
        <f t="shared" si="30"/>
        <v>0</v>
      </c>
      <c r="AF42" s="24">
        <f t="shared" si="31"/>
        <v>0</v>
      </c>
      <c r="AI42" s="24">
        <f t="shared" si="32"/>
        <v>0</v>
      </c>
      <c r="AL42" s="24">
        <f t="shared" si="33"/>
        <v>0</v>
      </c>
      <c r="AM42" s="18">
        <v>27.43</v>
      </c>
      <c r="AN42" s="18">
        <v>37.130000000000003</v>
      </c>
      <c r="AO42" s="25">
        <f t="shared" si="34"/>
        <v>0</v>
      </c>
      <c r="AP42" s="18">
        <v>25.52</v>
      </c>
      <c r="AQ42" s="18">
        <v>41.92</v>
      </c>
      <c r="AR42" s="25">
        <f t="shared" si="35"/>
        <v>0</v>
      </c>
      <c r="AS42" s="18">
        <v>0</v>
      </c>
      <c r="AT42" s="18">
        <v>0</v>
      </c>
      <c r="AU42" s="25">
        <f t="shared" si="36"/>
        <v>0</v>
      </c>
      <c r="AX42" s="26">
        <f t="shared" si="37"/>
        <v>0</v>
      </c>
      <c r="BA42" s="26">
        <f t="shared" si="38"/>
        <v>0</v>
      </c>
      <c r="BD42" s="26">
        <f t="shared" si="39"/>
        <v>0</v>
      </c>
      <c r="BG42" s="27">
        <f t="shared" si="40"/>
        <v>0</v>
      </c>
      <c r="BJ42" s="27">
        <f t="shared" si="41"/>
        <v>0</v>
      </c>
      <c r="BM42" s="27">
        <f t="shared" si="42"/>
        <v>0</v>
      </c>
      <c r="BP42" s="24">
        <f t="shared" si="43"/>
        <v>0</v>
      </c>
      <c r="BS42" s="24">
        <f t="shared" si="44"/>
        <v>0</v>
      </c>
      <c r="BV42" s="24">
        <f t="shared" si="45"/>
        <v>0</v>
      </c>
    </row>
    <row r="43" spans="1:74" x14ac:dyDescent="0.2">
      <c r="A43" t="s">
        <v>78</v>
      </c>
      <c r="B43" t="s">
        <v>76</v>
      </c>
      <c r="C43" s="15">
        <v>2005</v>
      </c>
      <c r="D43" s="37">
        <v>14</v>
      </c>
      <c r="E43" t="s">
        <v>234</v>
      </c>
      <c r="F43" s="1" t="s">
        <v>34</v>
      </c>
      <c r="G43" t="s">
        <v>275</v>
      </c>
      <c r="H43" s="11">
        <f t="shared" si="23"/>
        <v>0</v>
      </c>
      <c r="I43" s="11">
        <f t="shared" si="24"/>
        <v>0</v>
      </c>
      <c r="J43" s="11">
        <f t="shared" si="25"/>
        <v>0</v>
      </c>
      <c r="K43" s="2" t="str">
        <f t="shared" si="26"/>
        <v>Nein</v>
      </c>
      <c r="L43" s="3">
        <f>MAX(S43,AB43,AN43,AW43,BF43,BO43)+LARGE((S43,AB43,AN43,AW43,BF43,BO43),2)+MAX(V43,Y43,AE43,AH43,AK43,AQ43,AT43,AZ43,BC43,BI43,BL43,BR43,BU43)+LARGE((V43,Y43,AE43,AH43,AK43,AQ43,AT43,AZ43,BC43,BI43,BL43,BR43,BU43),2)</f>
        <v>154.61500000000001</v>
      </c>
      <c r="M43" s="9">
        <f>IF($F43="M",VLOOKUP($C43,Kader_M[],4,1),VLOOKUP($C43,Kader_W[],4,1))</f>
        <v>31.4</v>
      </c>
      <c r="N43" s="9">
        <f>IF($F43="M",VLOOKUP($C43,Kader_M[],5,1),VLOOKUP($C43,Kader_W[],5,1))</f>
        <v>40.9</v>
      </c>
      <c r="O43" s="9">
        <f>IF($F43="M",VLOOKUP($C43,Kader_M[],6,1),VLOOKUP($C43,Kader_W[],6,1))</f>
        <v>29.8</v>
      </c>
      <c r="P43" s="9">
        <f>IF($F43="M",VLOOKUP($C43,Kader_M[],7,1),VLOOKUP($C43,Kader_W[],7,1))</f>
        <v>47.1</v>
      </c>
      <c r="Q43" s="9">
        <f>IF($F43="M",VLOOKUP($C43,Kader_M[],8,1),VLOOKUP($C43,Kader_W[],8,1))</f>
        <v>176</v>
      </c>
      <c r="R43" s="34">
        <v>25.445</v>
      </c>
      <c r="S43" s="34">
        <v>34.945000000000007</v>
      </c>
      <c r="T43" s="10">
        <f t="shared" si="27"/>
        <v>0</v>
      </c>
      <c r="U43" s="34">
        <v>26.139999999999997</v>
      </c>
      <c r="V43" s="34">
        <v>41.14</v>
      </c>
      <c r="W43" s="10">
        <f t="shared" si="28"/>
        <v>0</v>
      </c>
      <c r="X43" s="34">
        <v>0</v>
      </c>
      <c r="Y43" s="34">
        <v>0</v>
      </c>
      <c r="Z43" s="10">
        <f t="shared" si="29"/>
        <v>0</v>
      </c>
      <c r="AA43" s="36">
        <v>0</v>
      </c>
      <c r="AB43" s="36">
        <v>0</v>
      </c>
      <c r="AC43" s="24">
        <f t="shared" si="30"/>
        <v>0</v>
      </c>
      <c r="AF43" s="24">
        <f t="shared" si="31"/>
        <v>0</v>
      </c>
      <c r="AI43" s="24">
        <f t="shared" si="32"/>
        <v>0</v>
      </c>
      <c r="AL43" s="24">
        <f t="shared" si="33"/>
        <v>0</v>
      </c>
      <c r="AM43" s="18">
        <v>26.664999999999999</v>
      </c>
      <c r="AN43" s="18">
        <v>36.164999999999999</v>
      </c>
      <c r="AO43" s="25">
        <f t="shared" si="34"/>
        <v>0</v>
      </c>
      <c r="AP43" s="18">
        <v>27.164999999999999</v>
      </c>
      <c r="AQ43" s="18">
        <v>42.365000000000002</v>
      </c>
      <c r="AR43" s="25">
        <f t="shared" si="35"/>
        <v>0</v>
      </c>
      <c r="AS43" s="18">
        <v>0</v>
      </c>
      <c r="AT43" s="18">
        <v>0</v>
      </c>
      <c r="AU43" s="25">
        <f t="shared" si="36"/>
        <v>0</v>
      </c>
      <c r="AX43" s="26">
        <f t="shared" si="37"/>
        <v>0</v>
      </c>
      <c r="BA43" s="26">
        <f t="shared" si="38"/>
        <v>0</v>
      </c>
      <c r="BD43" s="26">
        <f t="shared" si="39"/>
        <v>0</v>
      </c>
      <c r="BG43" s="27">
        <f t="shared" si="40"/>
        <v>0</v>
      </c>
      <c r="BJ43" s="27">
        <f t="shared" si="41"/>
        <v>0</v>
      </c>
      <c r="BM43" s="27">
        <f t="shared" si="42"/>
        <v>0</v>
      </c>
      <c r="BP43" s="24">
        <f t="shared" si="43"/>
        <v>0</v>
      </c>
      <c r="BS43" s="24">
        <f t="shared" si="44"/>
        <v>0</v>
      </c>
      <c r="BV43" s="24">
        <f t="shared" si="45"/>
        <v>0</v>
      </c>
    </row>
    <row r="44" spans="1:74" x14ac:dyDescent="0.2">
      <c r="A44" t="s">
        <v>202</v>
      </c>
      <c r="B44" t="s">
        <v>201</v>
      </c>
      <c r="C44" s="15">
        <v>2008</v>
      </c>
      <c r="D44" s="37">
        <v>11</v>
      </c>
      <c r="E44" t="s">
        <v>233</v>
      </c>
      <c r="F44" s="1" t="s">
        <v>34</v>
      </c>
      <c r="G44" t="s">
        <v>345</v>
      </c>
      <c r="H44" s="11">
        <f t="shared" si="23"/>
        <v>0</v>
      </c>
      <c r="I44" s="11">
        <f t="shared" si="24"/>
        <v>0</v>
      </c>
      <c r="J44" s="11">
        <f t="shared" si="25"/>
        <v>0</v>
      </c>
      <c r="K44" s="2" t="str">
        <f t="shared" si="26"/>
        <v>Nein</v>
      </c>
      <c r="L44" s="3">
        <f>MAX(S44,AB44,AN44,AW44,BF44,BO44)+LARGE((S44,AB44,AN44,AW44,BF44,BO44),2)+MAX(V44,Y44,AE44,AH44,AK44,AQ44,AT44,AZ44,BC44,BI44,BL44,BR44,BU44)+LARGE((V44,Y44,AE44,AH44,AK44,AQ44,AT44,AZ44,BC44,BI44,BL44,BR44,BU44),2)</f>
        <v>154.06</v>
      </c>
      <c r="M44" s="9">
        <f>IF($F44="M",VLOOKUP($C44,Kader_M[],4,1),VLOOKUP($C44,Kader_W[],4,1))</f>
        <v>30.8</v>
      </c>
      <c r="N44" s="9">
        <f>IF($F44="M",VLOOKUP($C44,Kader_M[],5,1),VLOOKUP($C44,Kader_W[],5,1))</f>
        <v>40.299999999999997</v>
      </c>
      <c r="O44" s="9">
        <f>IF($F44="M",VLOOKUP($C44,Kader_M[],6,1),VLOOKUP($C44,Kader_W[],6,1))</f>
        <v>29.4</v>
      </c>
      <c r="P44" s="9">
        <f>IF($F44="M",VLOOKUP($C44,Kader_M[],7,1),VLOOKUP($C44,Kader_W[],7,1))</f>
        <v>46.3</v>
      </c>
      <c r="Q44" s="9">
        <f>IF($F44="M",VLOOKUP($C44,Kader_M[],8,1),VLOOKUP($C44,Kader_W[],8,1))</f>
        <v>173.2</v>
      </c>
      <c r="R44" s="34">
        <v>25.849999999999998</v>
      </c>
      <c r="S44" s="34">
        <v>35.450000000000003</v>
      </c>
      <c r="T44" s="10">
        <f t="shared" si="27"/>
        <v>0</v>
      </c>
      <c r="U44" s="34">
        <v>26.619999999999997</v>
      </c>
      <c r="V44" s="34">
        <v>40.42</v>
      </c>
      <c r="W44" s="10">
        <f t="shared" si="28"/>
        <v>0</v>
      </c>
      <c r="X44" s="34">
        <v>0</v>
      </c>
      <c r="Y44" s="34">
        <v>0</v>
      </c>
      <c r="Z44" s="10">
        <f t="shared" si="29"/>
        <v>0</v>
      </c>
      <c r="AA44" s="36">
        <v>0</v>
      </c>
      <c r="AB44" s="36">
        <v>0</v>
      </c>
      <c r="AC44" s="24">
        <f t="shared" si="30"/>
        <v>0</v>
      </c>
      <c r="AF44" s="24">
        <f t="shared" si="31"/>
        <v>0</v>
      </c>
      <c r="AI44" s="24">
        <f t="shared" si="32"/>
        <v>0</v>
      </c>
      <c r="AL44" s="24">
        <f t="shared" si="33"/>
        <v>0</v>
      </c>
      <c r="AM44" s="18">
        <v>28.6</v>
      </c>
      <c r="AN44" s="18">
        <v>38.4</v>
      </c>
      <c r="AO44" s="25">
        <f t="shared" si="34"/>
        <v>0</v>
      </c>
      <c r="AP44" s="18">
        <v>27.39</v>
      </c>
      <c r="AQ44" s="18">
        <v>39.79</v>
      </c>
      <c r="AR44" s="25">
        <f t="shared" si="35"/>
        <v>0</v>
      </c>
      <c r="AS44" s="18">
        <v>0</v>
      </c>
      <c r="AT44" s="18">
        <v>0</v>
      </c>
      <c r="AU44" s="25">
        <f t="shared" si="36"/>
        <v>0</v>
      </c>
      <c r="AX44" s="26">
        <f t="shared" si="37"/>
        <v>0</v>
      </c>
      <c r="BA44" s="26">
        <f t="shared" si="38"/>
        <v>0</v>
      </c>
      <c r="BD44" s="26">
        <f t="shared" si="39"/>
        <v>0</v>
      </c>
      <c r="BG44" s="27">
        <f t="shared" si="40"/>
        <v>0</v>
      </c>
      <c r="BJ44" s="27">
        <f t="shared" si="41"/>
        <v>0</v>
      </c>
      <c r="BM44" s="27">
        <f t="shared" si="42"/>
        <v>0</v>
      </c>
      <c r="BP44" s="24">
        <f t="shared" si="43"/>
        <v>0</v>
      </c>
      <c r="BS44" s="24">
        <f t="shared" si="44"/>
        <v>0</v>
      </c>
      <c r="BV44" s="24">
        <f t="shared" si="45"/>
        <v>0</v>
      </c>
    </row>
    <row r="45" spans="1:74" x14ac:dyDescent="0.2">
      <c r="A45" t="s">
        <v>181</v>
      </c>
      <c r="B45" t="s">
        <v>180</v>
      </c>
      <c r="C45" s="15">
        <v>2004</v>
      </c>
      <c r="D45" s="37">
        <v>15</v>
      </c>
      <c r="E45" t="s">
        <v>219</v>
      </c>
      <c r="F45" s="1" t="s">
        <v>34</v>
      </c>
      <c r="G45" t="s">
        <v>331</v>
      </c>
      <c r="H45" s="11">
        <f t="shared" si="23"/>
        <v>0</v>
      </c>
      <c r="I45" s="11">
        <f t="shared" si="24"/>
        <v>1</v>
      </c>
      <c r="J45" s="11">
        <f t="shared" si="25"/>
        <v>0</v>
      </c>
      <c r="K45" s="2" t="str">
        <f t="shared" si="26"/>
        <v>Nein</v>
      </c>
      <c r="L45" s="3">
        <f>MAX(S45,AB45,AN45,AW45,BF45,BO45)+LARGE((S45,AB45,AN45,AW45,BF45,BO45),2)+MAX(V45,Y45,AE45,AH45,AK45,AQ45,AT45,AZ45,BC45,BI45,BL45,BR45,BU45)+LARGE((V45,Y45,AE45,AH45,AK45,AQ45,AT45,AZ45,BC45,BI45,BL45,BR45,BU45),2)</f>
        <v>152.40500000000003</v>
      </c>
      <c r="M45" s="9">
        <f>IF($F45="M",VLOOKUP($C45,Kader_M[],4,1),VLOOKUP($C45,Kader_W[],4,1))</f>
        <v>31.8</v>
      </c>
      <c r="N45" s="9">
        <f>IF($F45="M",VLOOKUP($C45,Kader_M[],5,1),VLOOKUP($C45,Kader_W[],5,1))</f>
        <v>41.3</v>
      </c>
      <c r="O45" s="9">
        <f>IF($F45="M",VLOOKUP($C45,Kader_M[],6,1),VLOOKUP($C45,Kader_W[],6,1))</f>
        <v>30</v>
      </c>
      <c r="P45" s="9">
        <f>IF($F45="M",VLOOKUP($C45,Kader_M[],7,1),VLOOKUP($C45,Kader_W[],7,1))</f>
        <v>47.5</v>
      </c>
      <c r="Q45" s="9">
        <f>IF($F45="M",VLOOKUP($C45,Kader_M[],8,1),VLOOKUP($C45,Kader_W[],8,1))</f>
        <v>177.6</v>
      </c>
      <c r="R45" s="34">
        <v>30.810000000000002</v>
      </c>
      <c r="S45" s="34">
        <v>40.510000000000005</v>
      </c>
      <c r="T45" s="10">
        <f t="shared" si="27"/>
        <v>0</v>
      </c>
      <c r="U45" s="34">
        <v>14.9</v>
      </c>
      <c r="V45" s="34">
        <v>24.200000000000003</v>
      </c>
      <c r="W45" s="10">
        <f t="shared" si="28"/>
        <v>0</v>
      </c>
      <c r="X45" s="34">
        <v>0</v>
      </c>
      <c r="Y45" s="34">
        <v>0</v>
      </c>
      <c r="Z45" s="10">
        <f t="shared" si="29"/>
        <v>0</v>
      </c>
      <c r="AA45" s="36">
        <v>0</v>
      </c>
      <c r="AB45" s="36">
        <v>0</v>
      </c>
      <c r="AC45" s="24">
        <f t="shared" si="30"/>
        <v>0</v>
      </c>
      <c r="AF45" s="24">
        <f t="shared" si="31"/>
        <v>0</v>
      </c>
      <c r="AI45" s="24">
        <f t="shared" si="32"/>
        <v>0</v>
      </c>
      <c r="AL45" s="24">
        <f t="shared" si="33"/>
        <v>0</v>
      </c>
      <c r="AM45" s="18">
        <v>30.535</v>
      </c>
      <c r="AN45" s="18">
        <v>39.935000000000002</v>
      </c>
      <c r="AO45" s="25">
        <f t="shared" si="34"/>
        <v>0</v>
      </c>
      <c r="AP45" s="18">
        <v>30.660000000000004</v>
      </c>
      <c r="AQ45" s="18">
        <v>47.76</v>
      </c>
      <c r="AR45" s="25">
        <f t="shared" si="35"/>
        <v>1</v>
      </c>
      <c r="AS45" s="18">
        <v>0</v>
      </c>
      <c r="AT45" s="18">
        <v>0</v>
      </c>
      <c r="AU45" s="25">
        <f t="shared" si="36"/>
        <v>0</v>
      </c>
      <c r="AX45" s="26">
        <f t="shared" si="37"/>
        <v>0</v>
      </c>
      <c r="BA45" s="26">
        <f t="shared" si="38"/>
        <v>0</v>
      </c>
      <c r="BD45" s="26">
        <f t="shared" si="39"/>
        <v>0</v>
      </c>
      <c r="BG45" s="27">
        <f t="shared" si="40"/>
        <v>0</v>
      </c>
      <c r="BJ45" s="27">
        <f t="shared" si="41"/>
        <v>0</v>
      </c>
      <c r="BM45" s="27">
        <f t="shared" si="42"/>
        <v>0</v>
      </c>
      <c r="BP45" s="24">
        <f t="shared" si="43"/>
        <v>0</v>
      </c>
      <c r="BS45" s="24">
        <f t="shared" si="44"/>
        <v>0</v>
      </c>
      <c r="BV45" s="24">
        <f t="shared" si="45"/>
        <v>0</v>
      </c>
    </row>
    <row r="46" spans="1:74" x14ac:dyDescent="0.2">
      <c r="A46" t="s">
        <v>103</v>
      </c>
      <c r="B46" t="s">
        <v>102</v>
      </c>
      <c r="C46" s="15">
        <v>2005</v>
      </c>
      <c r="D46" s="37">
        <v>14</v>
      </c>
      <c r="E46" t="s">
        <v>238</v>
      </c>
      <c r="F46" s="1" t="s">
        <v>34</v>
      </c>
      <c r="G46" t="s">
        <v>289</v>
      </c>
      <c r="H46" s="11">
        <f t="shared" si="23"/>
        <v>0</v>
      </c>
      <c r="I46" s="11">
        <f t="shared" si="24"/>
        <v>0</v>
      </c>
      <c r="J46" s="11">
        <f t="shared" si="25"/>
        <v>0</v>
      </c>
      <c r="K46" s="2" t="str">
        <f t="shared" si="26"/>
        <v>Nein</v>
      </c>
      <c r="L46" s="3">
        <f>MAX(S46,AB46,AN46,AW46,BF46,BO46)+LARGE((S46,AB46,AN46,AW46,BF46,BO46),2)+MAX(V46,Y46,AE46,AH46,AK46,AQ46,AT46,AZ46,BC46,BI46,BL46,BR46,BU46)+LARGE((V46,Y46,AE46,AH46,AK46,AQ46,AT46,AZ46,BC46,BI46,BL46,BR46,BU46),2)</f>
        <v>152.245</v>
      </c>
      <c r="M46" s="9">
        <f>IF($F46="M",VLOOKUP($C46,Kader_M[],4,1),VLOOKUP($C46,Kader_W[],4,1))</f>
        <v>31.4</v>
      </c>
      <c r="N46" s="9">
        <f>IF($F46="M",VLOOKUP($C46,Kader_M[],5,1),VLOOKUP($C46,Kader_W[],5,1))</f>
        <v>40.9</v>
      </c>
      <c r="O46" s="9">
        <f>IF($F46="M",VLOOKUP($C46,Kader_M[],6,1),VLOOKUP($C46,Kader_W[],6,1))</f>
        <v>29.8</v>
      </c>
      <c r="P46" s="9">
        <f>IF($F46="M",VLOOKUP($C46,Kader_M[],7,1),VLOOKUP($C46,Kader_W[],7,1))</f>
        <v>47.1</v>
      </c>
      <c r="Q46" s="9">
        <f>IF($F46="M",VLOOKUP($C46,Kader_M[],8,1),VLOOKUP($C46,Kader_W[],8,1))</f>
        <v>176</v>
      </c>
      <c r="R46" s="34">
        <v>20.745000000000001</v>
      </c>
      <c r="S46" s="34">
        <v>27.445</v>
      </c>
      <c r="T46" s="10">
        <f t="shared" si="27"/>
        <v>0</v>
      </c>
      <c r="U46" s="34">
        <v>26.714999999999996</v>
      </c>
      <c r="V46" s="34">
        <v>41.414999999999992</v>
      </c>
      <c r="W46" s="10">
        <f t="shared" si="28"/>
        <v>0</v>
      </c>
      <c r="X46" s="34">
        <v>0</v>
      </c>
      <c r="Y46" s="34">
        <v>0</v>
      </c>
      <c r="Z46" s="10">
        <f t="shared" si="29"/>
        <v>0</v>
      </c>
      <c r="AA46" s="36">
        <v>0</v>
      </c>
      <c r="AB46" s="36">
        <v>0</v>
      </c>
      <c r="AC46" s="24">
        <f t="shared" si="30"/>
        <v>0</v>
      </c>
      <c r="AF46" s="24">
        <f t="shared" si="31"/>
        <v>0</v>
      </c>
      <c r="AI46" s="24">
        <f t="shared" si="32"/>
        <v>0</v>
      </c>
      <c r="AL46" s="24">
        <f t="shared" si="33"/>
        <v>0</v>
      </c>
      <c r="AM46" s="18">
        <v>30.254999999999999</v>
      </c>
      <c r="AN46" s="18">
        <v>39.255000000000003</v>
      </c>
      <c r="AO46" s="25">
        <f t="shared" si="34"/>
        <v>0</v>
      </c>
      <c r="AP46" s="18">
        <v>28.43</v>
      </c>
      <c r="AQ46" s="18">
        <v>44.13</v>
      </c>
      <c r="AR46" s="25">
        <f t="shared" si="35"/>
        <v>0</v>
      </c>
      <c r="AS46" s="18">
        <v>0</v>
      </c>
      <c r="AT46" s="18">
        <v>0</v>
      </c>
      <c r="AU46" s="25">
        <f t="shared" si="36"/>
        <v>0</v>
      </c>
      <c r="AX46" s="26">
        <f t="shared" si="37"/>
        <v>0</v>
      </c>
      <c r="BA46" s="26">
        <f t="shared" si="38"/>
        <v>0</v>
      </c>
      <c r="BD46" s="26">
        <f t="shared" si="39"/>
        <v>0</v>
      </c>
      <c r="BG46" s="27">
        <f t="shared" si="40"/>
        <v>0</v>
      </c>
      <c r="BJ46" s="27">
        <f t="shared" si="41"/>
        <v>0</v>
      </c>
      <c r="BM46" s="27">
        <f t="shared" si="42"/>
        <v>0</v>
      </c>
      <c r="BP46" s="24">
        <f t="shared" si="43"/>
        <v>0</v>
      </c>
      <c r="BS46" s="24">
        <f t="shared" si="44"/>
        <v>0</v>
      </c>
      <c r="BV46" s="24">
        <f t="shared" si="45"/>
        <v>0</v>
      </c>
    </row>
    <row r="47" spans="1:74" x14ac:dyDescent="0.2">
      <c r="A47" t="s">
        <v>138</v>
      </c>
      <c r="B47" t="s">
        <v>137</v>
      </c>
      <c r="C47" s="15">
        <v>2006</v>
      </c>
      <c r="D47" s="37">
        <v>13</v>
      </c>
      <c r="E47" t="s">
        <v>241</v>
      </c>
      <c r="F47" s="1" t="s">
        <v>34</v>
      </c>
      <c r="G47" t="s">
        <v>307</v>
      </c>
      <c r="H47" s="11">
        <f t="shared" si="23"/>
        <v>0</v>
      </c>
      <c r="I47" s="11">
        <f t="shared" si="24"/>
        <v>0</v>
      </c>
      <c r="J47" s="11">
        <f t="shared" si="25"/>
        <v>0</v>
      </c>
      <c r="K47" s="2" t="str">
        <f t="shared" si="26"/>
        <v>Nein</v>
      </c>
      <c r="L47" s="3">
        <f>MAX(S47,AB47,AN47,AW47,BF47,BO47)+LARGE((S47,AB47,AN47,AW47,BF47,BO47),2)+MAX(V47,Y47,AE47,AH47,AK47,AQ47,AT47,AZ47,BC47,BI47,BL47,BR47,BU47)+LARGE((V47,Y47,AE47,AH47,AK47,AQ47,AT47,AZ47,BC47,BI47,BL47,BR47,BU47),2)</f>
        <v>148.54</v>
      </c>
      <c r="M47" s="9">
        <f>IF($F47="M",VLOOKUP($C47,Kader_M[],4,1),VLOOKUP($C47,Kader_W[],4,1))</f>
        <v>31.6</v>
      </c>
      <c r="N47" s="9">
        <f>IF($F47="M",VLOOKUP($C47,Kader_M[],5,1),VLOOKUP($C47,Kader_W[],5,1))</f>
        <v>41.1</v>
      </c>
      <c r="O47" s="9">
        <f>IF($F47="M",VLOOKUP($C47,Kader_M[],6,1),VLOOKUP($C47,Kader_W[],6,1))</f>
        <v>29.6</v>
      </c>
      <c r="P47" s="9">
        <f>IF($F47="M",VLOOKUP($C47,Kader_M[],7,1),VLOOKUP($C47,Kader_W[],7,1))</f>
        <v>46.7</v>
      </c>
      <c r="Q47" s="9">
        <f>IF($F47="M",VLOOKUP($C47,Kader_M[],8,1),VLOOKUP($C47,Kader_W[],8,1))</f>
        <v>175.6</v>
      </c>
      <c r="R47" s="34">
        <v>24.16</v>
      </c>
      <c r="S47" s="34">
        <v>33.660000000000004</v>
      </c>
      <c r="T47" s="10">
        <f t="shared" si="27"/>
        <v>0</v>
      </c>
      <c r="U47" s="34">
        <v>24.07</v>
      </c>
      <c r="V47" s="34">
        <v>37.970000000000006</v>
      </c>
      <c r="W47" s="10">
        <f t="shared" si="28"/>
        <v>0</v>
      </c>
      <c r="X47" s="34">
        <v>0</v>
      </c>
      <c r="Y47" s="34">
        <v>0</v>
      </c>
      <c r="Z47" s="10">
        <f t="shared" si="29"/>
        <v>0</v>
      </c>
      <c r="AA47" s="36">
        <v>0</v>
      </c>
      <c r="AB47" s="36">
        <v>0</v>
      </c>
      <c r="AC47" s="24">
        <f t="shared" si="30"/>
        <v>0</v>
      </c>
      <c r="AF47" s="24">
        <f t="shared" si="31"/>
        <v>0</v>
      </c>
      <c r="AI47" s="24">
        <f t="shared" si="32"/>
        <v>0</v>
      </c>
      <c r="AL47" s="24">
        <f t="shared" si="33"/>
        <v>0</v>
      </c>
      <c r="AM47" s="18">
        <v>26.84</v>
      </c>
      <c r="AN47" s="18">
        <v>36.04</v>
      </c>
      <c r="AO47" s="25">
        <f t="shared" si="34"/>
        <v>0</v>
      </c>
      <c r="AP47" s="18">
        <v>26.57</v>
      </c>
      <c r="AQ47" s="18">
        <v>40.869999999999997</v>
      </c>
      <c r="AR47" s="25">
        <f t="shared" si="35"/>
        <v>0</v>
      </c>
      <c r="AS47" s="18">
        <v>0</v>
      </c>
      <c r="AT47" s="18">
        <v>0</v>
      </c>
      <c r="AU47" s="25">
        <f t="shared" si="36"/>
        <v>0</v>
      </c>
      <c r="AX47" s="26">
        <f t="shared" si="37"/>
        <v>0</v>
      </c>
      <c r="BA47" s="26">
        <f t="shared" si="38"/>
        <v>0</v>
      </c>
      <c r="BD47" s="26">
        <f t="shared" si="39"/>
        <v>0</v>
      </c>
      <c r="BG47" s="27">
        <f t="shared" si="40"/>
        <v>0</v>
      </c>
      <c r="BJ47" s="27">
        <f t="shared" si="41"/>
        <v>0</v>
      </c>
      <c r="BM47" s="27">
        <f t="shared" si="42"/>
        <v>0</v>
      </c>
      <c r="BP47" s="24">
        <f t="shared" si="43"/>
        <v>0</v>
      </c>
      <c r="BS47" s="24">
        <f t="shared" si="44"/>
        <v>0</v>
      </c>
      <c r="BV47" s="24">
        <f t="shared" si="45"/>
        <v>0</v>
      </c>
    </row>
    <row r="48" spans="1:74" x14ac:dyDescent="0.2">
      <c r="A48" t="s">
        <v>192</v>
      </c>
      <c r="B48" t="s">
        <v>191</v>
      </c>
      <c r="C48" s="15">
        <v>2001</v>
      </c>
      <c r="D48" s="37">
        <v>18</v>
      </c>
      <c r="E48" t="s">
        <v>230</v>
      </c>
      <c r="F48" s="1" t="s">
        <v>34</v>
      </c>
      <c r="G48" t="s">
        <v>337</v>
      </c>
      <c r="H48" s="11">
        <f t="shared" si="23"/>
        <v>0</v>
      </c>
      <c r="I48" s="11">
        <f t="shared" si="24"/>
        <v>0</v>
      </c>
      <c r="J48" s="11">
        <f t="shared" si="25"/>
        <v>0</v>
      </c>
      <c r="K48" s="2" t="str">
        <f t="shared" si="26"/>
        <v>Nein</v>
      </c>
      <c r="L48" s="3">
        <f>MAX(S48,AB48,AN48,AW48,BF48,BO48)+LARGE((S48,AB48,AN48,AW48,BF48,BO48),2)+MAX(V48,Y48,AE48,AH48,AK48,AQ48,AT48,AZ48,BC48,BI48,BL48,BR48,BU48)+LARGE((V48,Y48,AE48,AH48,AK48,AQ48,AT48,AZ48,BC48,BI48,BL48,BR48,BU48),2)</f>
        <v>148.47500000000002</v>
      </c>
      <c r="M48" s="9">
        <f>IF($F48="M",VLOOKUP($C48,Kader_M[],4,1),VLOOKUP($C48,Kader_W[],4,1))</f>
        <v>31.8</v>
      </c>
      <c r="N48" s="9">
        <f>IF($F48="M",VLOOKUP($C48,Kader_M[],5,1),VLOOKUP($C48,Kader_W[],5,1))</f>
        <v>41.3</v>
      </c>
      <c r="O48" s="9">
        <f>IF($F48="M",VLOOKUP($C48,Kader_M[],6,1),VLOOKUP($C48,Kader_W[],6,1))</f>
        <v>30.3</v>
      </c>
      <c r="P48" s="9">
        <f>IF($F48="M",VLOOKUP($C48,Kader_M[],7,1),VLOOKUP($C48,Kader_W[],7,1))</f>
        <v>49.1</v>
      </c>
      <c r="Q48" s="9">
        <f>IF($F48="M",VLOOKUP($C48,Kader_M[],8,1),VLOOKUP($C48,Kader_W[],8,1))</f>
        <v>180.8</v>
      </c>
      <c r="R48" s="34">
        <v>23.76</v>
      </c>
      <c r="S48" s="34">
        <v>32.760000000000005</v>
      </c>
      <c r="T48" s="10">
        <f t="shared" si="27"/>
        <v>0</v>
      </c>
      <c r="U48" s="34">
        <v>24.545000000000002</v>
      </c>
      <c r="V48" s="34">
        <v>39.744999999999997</v>
      </c>
      <c r="W48" s="10">
        <f t="shared" si="28"/>
        <v>0</v>
      </c>
      <c r="X48" s="34">
        <v>0</v>
      </c>
      <c r="Y48" s="34">
        <v>0</v>
      </c>
      <c r="Z48" s="10">
        <f t="shared" si="29"/>
        <v>0</v>
      </c>
      <c r="AA48" s="36">
        <v>0</v>
      </c>
      <c r="AB48" s="36">
        <v>0</v>
      </c>
      <c r="AC48" s="24">
        <f t="shared" si="30"/>
        <v>0</v>
      </c>
      <c r="AF48" s="24">
        <f t="shared" si="31"/>
        <v>0</v>
      </c>
      <c r="AI48" s="24">
        <f t="shared" si="32"/>
        <v>0</v>
      </c>
      <c r="AL48" s="24">
        <f t="shared" si="33"/>
        <v>0</v>
      </c>
      <c r="AM48" s="18">
        <v>26.8</v>
      </c>
      <c r="AN48" s="18">
        <v>36.1</v>
      </c>
      <c r="AO48" s="25">
        <f t="shared" si="34"/>
        <v>0</v>
      </c>
      <c r="AP48" s="18">
        <v>25.97</v>
      </c>
      <c r="AQ48" s="18">
        <v>39.869999999999997</v>
      </c>
      <c r="AR48" s="25">
        <f t="shared" si="35"/>
        <v>0</v>
      </c>
      <c r="AS48" s="18">
        <v>0</v>
      </c>
      <c r="AT48" s="18">
        <v>0</v>
      </c>
      <c r="AU48" s="25">
        <f t="shared" si="36"/>
        <v>0</v>
      </c>
      <c r="AX48" s="26">
        <f t="shared" si="37"/>
        <v>0</v>
      </c>
      <c r="BA48" s="26">
        <f t="shared" si="38"/>
        <v>0</v>
      </c>
      <c r="BD48" s="26">
        <f t="shared" si="39"/>
        <v>0</v>
      </c>
      <c r="BG48" s="27">
        <f t="shared" si="40"/>
        <v>0</v>
      </c>
      <c r="BJ48" s="27">
        <f t="shared" si="41"/>
        <v>0</v>
      </c>
      <c r="BM48" s="27">
        <f t="shared" si="42"/>
        <v>0</v>
      </c>
      <c r="BP48" s="24">
        <f t="shared" si="43"/>
        <v>0</v>
      </c>
      <c r="BS48" s="24">
        <f t="shared" si="44"/>
        <v>0</v>
      </c>
      <c r="BV48" s="24">
        <f t="shared" si="45"/>
        <v>0</v>
      </c>
    </row>
    <row r="49" spans="1:74" x14ac:dyDescent="0.2">
      <c r="A49" t="s">
        <v>77</v>
      </c>
      <c r="B49" t="s">
        <v>76</v>
      </c>
      <c r="C49" s="15">
        <v>2004</v>
      </c>
      <c r="D49" s="37">
        <v>15</v>
      </c>
      <c r="E49" t="s">
        <v>233</v>
      </c>
      <c r="F49" s="1" t="s">
        <v>34</v>
      </c>
      <c r="G49" t="s">
        <v>274</v>
      </c>
      <c r="H49" s="11">
        <f t="shared" si="23"/>
        <v>0</v>
      </c>
      <c r="I49" s="11">
        <f t="shared" si="24"/>
        <v>0</v>
      </c>
      <c r="J49" s="11">
        <f t="shared" si="25"/>
        <v>0</v>
      </c>
      <c r="K49" s="2" t="str">
        <f t="shared" si="26"/>
        <v>Nein</v>
      </c>
      <c r="L49" s="3">
        <f>MAX(S49,AB49,AN49,AW49,BF49,BO49)+LARGE((S49,AB49,AN49,AW49,BF49,BO49),2)+MAX(V49,Y49,AE49,AH49,AK49,AQ49,AT49,AZ49,BC49,BI49,BL49,BR49,BU49)+LARGE((V49,Y49,AE49,AH49,AK49,AQ49,AT49,AZ49,BC49,BI49,BL49,BR49,BU49),2)</f>
        <v>147.38</v>
      </c>
      <c r="M49" s="9">
        <f>IF($F49="M",VLOOKUP($C49,Kader_M[],4,1),VLOOKUP($C49,Kader_W[],4,1))</f>
        <v>31.8</v>
      </c>
      <c r="N49" s="9">
        <f>IF($F49="M",VLOOKUP($C49,Kader_M[],5,1),VLOOKUP($C49,Kader_W[],5,1))</f>
        <v>41.3</v>
      </c>
      <c r="O49" s="9">
        <f>IF($F49="M",VLOOKUP($C49,Kader_M[],6,1),VLOOKUP($C49,Kader_W[],6,1))</f>
        <v>30</v>
      </c>
      <c r="P49" s="9">
        <f>IF($F49="M",VLOOKUP($C49,Kader_M[],7,1),VLOOKUP($C49,Kader_W[],7,1))</f>
        <v>47.5</v>
      </c>
      <c r="Q49" s="9">
        <f>IF($F49="M",VLOOKUP($C49,Kader_M[],8,1),VLOOKUP($C49,Kader_W[],8,1))</f>
        <v>177.6</v>
      </c>
      <c r="R49" s="34">
        <v>24.61</v>
      </c>
      <c r="S49" s="34">
        <v>34.01</v>
      </c>
      <c r="T49" s="10">
        <f t="shared" si="27"/>
        <v>0</v>
      </c>
      <c r="U49" s="34">
        <v>24.955000000000002</v>
      </c>
      <c r="V49" s="34">
        <v>39.354999999999997</v>
      </c>
      <c r="W49" s="10">
        <f t="shared" si="28"/>
        <v>0</v>
      </c>
      <c r="X49" s="34">
        <v>0</v>
      </c>
      <c r="Y49" s="34">
        <v>0</v>
      </c>
      <c r="Z49" s="10">
        <f t="shared" si="29"/>
        <v>0</v>
      </c>
      <c r="AA49" s="36">
        <v>0</v>
      </c>
      <c r="AB49" s="36">
        <v>0</v>
      </c>
      <c r="AC49" s="24">
        <f t="shared" si="30"/>
        <v>0</v>
      </c>
      <c r="AF49" s="24">
        <f t="shared" si="31"/>
        <v>0</v>
      </c>
      <c r="AI49" s="24">
        <f t="shared" si="32"/>
        <v>0</v>
      </c>
      <c r="AL49" s="24">
        <f t="shared" si="33"/>
        <v>0</v>
      </c>
      <c r="AM49" s="18">
        <v>25.594999999999999</v>
      </c>
      <c r="AN49" s="18">
        <v>34.795000000000002</v>
      </c>
      <c r="AO49" s="25">
        <f t="shared" si="34"/>
        <v>0</v>
      </c>
      <c r="AP49" s="18">
        <v>25.119999999999997</v>
      </c>
      <c r="AQ49" s="18">
        <v>39.22</v>
      </c>
      <c r="AR49" s="25">
        <f t="shared" si="35"/>
        <v>0</v>
      </c>
      <c r="AS49" s="18">
        <v>0</v>
      </c>
      <c r="AT49" s="18">
        <v>0</v>
      </c>
      <c r="AU49" s="25">
        <f t="shared" si="36"/>
        <v>0</v>
      </c>
      <c r="AX49" s="26">
        <f t="shared" si="37"/>
        <v>0</v>
      </c>
      <c r="BA49" s="26">
        <f t="shared" si="38"/>
        <v>0</v>
      </c>
      <c r="BD49" s="26">
        <f t="shared" si="39"/>
        <v>0</v>
      </c>
      <c r="BG49" s="27">
        <f t="shared" si="40"/>
        <v>0</v>
      </c>
      <c r="BJ49" s="27">
        <f t="shared" si="41"/>
        <v>0</v>
      </c>
      <c r="BM49" s="27">
        <f t="shared" si="42"/>
        <v>0</v>
      </c>
      <c r="BP49" s="24">
        <f t="shared" si="43"/>
        <v>0</v>
      </c>
      <c r="BS49" s="24">
        <f t="shared" si="44"/>
        <v>0</v>
      </c>
      <c r="BV49" s="24">
        <f t="shared" si="45"/>
        <v>0</v>
      </c>
    </row>
    <row r="50" spans="1:74" x14ac:dyDescent="0.2">
      <c r="A50" t="s">
        <v>428</v>
      </c>
      <c r="B50" t="s">
        <v>146</v>
      </c>
      <c r="C50" s="39">
        <v>2000</v>
      </c>
      <c r="D50" s="37">
        <v>19</v>
      </c>
      <c r="F50" s="1" t="s">
        <v>34</v>
      </c>
      <c r="G50" t="s">
        <v>393</v>
      </c>
      <c r="H50" s="11">
        <f t="shared" si="23"/>
        <v>1</v>
      </c>
      <c r="I50" s="11">
        <f t="shared" si="24"/>
        <v>0</v>
      </c>
      <c r="J50" s="11">
        <f t="shared" si="25"/>
        <v>0</v>
      </c>
      <c r="K50" s="2" t="str">
        <f t="shared" si="26"/>
        <v>Nein</v>
      </c>
      <c r="L50" s="3">
        <f>MAX(S50,AB50,AN50,AW50,BF50,BO50)+LARGE((S50,AB50,AN50,AW50,BF50,BO50),2)+MAX(V50,Y50,AE50,AH50,AK50,AQ50,AT50,AZ50,BC50,BI50,BL50,BR50,BU50)+LARGE((V50,Y50,AE50,AH50,AK50,AQ50,AT50,AZ50,BC50,BI50,BL50,BR50,BU50),2)</f>
        <v>140.60999999999999</v>
      </c>
      <c r="M50" s="9">
        <f>IF($F50="M",VLOOKUP($C50,Kader_M[],4,1),VLOOKUP($C50,Kader_W[],4,1))</f>
        <v>32.200000000000003</v>
      </c>
      <c r="N50" s="9">
        <f>IF($F50="M",VLOOKUP($C50,Kader_M[],5,1),VLOOKUP($C50,Kader_W[],5,1))</f>
        <v>41.7</v>
      </c>
      <c r="O50" s="9">
        <f>IF($F50="M",VLOOKUP($C50,Kader_M[],6,1),VLOOKUP($C50,Kader_W[],6,1))</f>
        <v>30.3</v>
      </c>
      <c r="P50" s="9">
        <f>IF($F50="M",VLOOKUP($C50,Kader_M[],7,1),VLOOKUP($C50,Kader_W[],7,1))</f>
        <v>49.8</v>
      </c>
      <c r="Q50" s="9">
        <f>IF($F50="M",VLOOKUP($C50,Kader_M[],8,1),VLOOKUP($C50,Kader_W[],8,1))</f>
        <v>183</v>
      </c>
      <c r="R50" s="34">
        <v>0</v>
      </c>
      <c r="S50" s="34">
        <v>0</v>
      </c>
      <c r="T50" s="10">
        <f t="shared" si="27"/>
        <v>0</v>
      </c>
      <c r="U50" s="34">
        <v>0</v>
      </c>
      <c r="V50" s="34">
        <v>0</v>
      </c>
      <c r="W50" s="10">
        <f t="shared" si="28"/>
        <v>0</v>
      </c>
      <c r="X50" s="34">
        <v>0</v>
      </c>
      <c r="Y50" s="34">
        <v>0</v>
      </c>
      <c r="Z50" s="10">
        <f t="shared" si="29"/>
        <v>0</v>
      </c>
      <c r="AA50" s="36">
        <v>0</v>
      </c>
      <c r="AB50" s="36">
        <v>0</v>
      </c>
      <c r="AC50" s="24">
        <f t="shared" si="30"/>
        <v>0</v>
      </c>
      <c r="AF50" s="24">
        <f t="shared" si="31"/>
        <v>0</v>
      </c>
      <c r="AI50" s="24">
        <f t="shared" si="32"/>
        <v>0</v>
      </c>
      <c r="AL50" s="24">
        <f t="shared" si="33"/>
        <v>0</v>
      </c>
      <c r="AM50" s="18">
        <v>33.17</v>
      </c>
      <c r="AN50" s="18">
        <v>42.77</v>
      </c>
      <c r="AO50" s="25">
        <f t="shared" si="34"/>
        <v>1</v>
      </c>
      <c r="AP50" s="18">
        <v>29.435000000000002</v>
      </c>
      <c r="AQ50" s="18">
        <v>48.134999999999998</v>
      </c>
      <c r="AR50" s="25">
        <f t="shared" si="35"/>
        <v>0</v>
      </c>
      <c r="AS50" s="18">
        <v>30.805</v>
      </c>
      <c r="AT50" s="18">
        <v>49.704999999999998</v>
      </c>
      <c r="AU50" s="25">
        <f t="shared" si="36"/>
        <v>0</v>
      </c>
      <c r="AX50" s="26">
        <f t="shared" si="37"/>
        <v>0</v>
      </c>
      <c r="BA50" s="26">
        <f t="shared" si="38"/>
        <v>0</v>
      </c>
      <c r="BD50" s="26">
        <f t="shared" si="39"/>
        <v>0</v>
      </c>
      <c r="BG50" s="27">
        <f t="shared" si="40"/>
        <v>0</v>
      </c>
      <c r="BJ50" s="27">
        <f t="shared" si="41"/>
        <v>0</v>
      </c>
      <c r="BM50" s="27">
        <f t="shared" si="42"/>
        <v>0</v>
      </c>
      <c r="BP50" s="24">
        <f t="shared" si="43"/>
        <v>0</v>
      </c>
      <c r="BS50" s="24">
        <f t="shared" si="44"/>
        <v>0</v>
      </c>
      <c r="BV50" s="24">
        <f t="shared" si="45"/>
        <v>0</v>
      </c>
    </row>
    <row r="51" spans="1:74" x14ac:dyDescent="0.2">
      <c r="A51" t="s">
        <v>424</v>
      </c>
      <c r="B51" t="s">
        <v>444</v>
      </c>
      <c r="C51" s="39">
        <v>2001</v>
      </c>
      <c r="D51" s="37">
        <v>18</v>
      </c>
      <c r="F51" s="1" t="s">
        <v>34</v>
      </c>
      <c r="G51" t="s">
        <v>367</v>
      </c>
      <c r="H51" s="11">
        <f t="shared" si="23"/>
        <v>1</v>
      </c>
      <c r="I51" s="11">
        <f t="shared" si="24"/>
        <v>0</v>
      </c>
      <c r="J51" s="11">
        <f t="shared" si="25"/>
        <v>0</v>
      </c>
      <c r="K51" s="2" t="str">
        <f t="shared" si="26"/>
        <v>Nein</v>
      </c>
      <c r="L51" s="3">
        <f>MAX(S51,AB51,AN51,AW51,BF51,BO51)+LARGE((S51,AB51,AN51,AW51,BF51,BO51),2)+MAX(V51,Y51,AE51,AH51,AK51,AQ51,AT51,AZ51,BC51,BI51,BL51,BR51,BU51)+LARGE((V51,Y51,AE51,AH51,AK51,AQ51,AT51,AZ51,BC51,BI51,BL51,BR51,BU51),2)</f>
        <v>135.245</v>
      </c>
      <c r="M51" s="9">
        <f>IF($F51="M",VLOOKUP($C51,Kader_M[],4,1),VLOOKUP($C51,Kader_W[],4,1))</f>
        <v>31.8</v>
      </c>
      <c r="N51" s="9">
        <f>IF($F51="M",VLOOKUP($C51,Kader_M[],5,1),VLOOKUP($C51,Kader_W[],5,1))</f>
        <v>41.3</v>
      </c>
      <c r="O51" s="9">
        <f>IF($F51="M",VLOOKUP($C51,Kader_M[],6,1),VLOOKUP($C51,Kader_W[],6,1))</f>
        <v>30.3</v>
      </c>
      <c r="P51" s="9">
        <f>IF($F51="M",VLOOKUP($C51,Kader_M[],7,1),VLOOKUP($C51,Kader_W[],7,1))</f>
        <v>49.1</v>
      </c>
      <c r="Q51" s="9">
        <f>IF($F51="M",VLOOKUP($C51,Kader_M[],8,1),VLOOKUP($C51,Kader_W[],8,1))</f>
        <v>180.8</v>
      </c>
      <c r="R51" s="34">
        <v>0</v>
      </c>
      <c r="S51" s="34">
        <v>0</v>
      </c>
      <c r="T51" s="10">
        <f t="shared" si="27"/>
        <v>0</v>
      </c>
      <c r="U51" s="34">
        <v>0</v>
      </c>
      <c r="V51" s="34">
        <v>0</v>
      </c>
      <c r="W51" s="10">
        <f t="shared" si="28"/>
        <v>0</v>
      </c>
      <c r="X51" s="34">
        <v>0</v>
      </c>
      <c r="Y51" s="34">
        <v>0</v>
      </c>
      <c r="Z51" s="10">
        <f t="shared" si="29"/>
        <v>0</v>
      </c>
      <c r="AA51" s="36">
        <v>0</v>
      </c>
      <c r="AB51" s="36">
        <v>0</v>
      </c>
      <c r="AC51" s="24">
        <f t="shared" si="30"/>
        <v>0</v>
      </c>
      <c r="AF51" s="24">
        <f t="shared" si="31"/>
        <v>0</v>
      </c>
      <c r="AI51" s="24">
        <f t="shared" si="32"/>
        <v>0</v>
      </c>
      <c r="AL51" s="24">
        <f t="shared" si="33"/>
        <v>0</v>
      </c>
      <c r="AM51" s="18">
        <v>32.155000000000001</v>
      </c>
      <c r="AN51" s="18">
        <v>41.354999999999997</v>
      </c>
      <c r="AO51" s="25">
        <f t="shared" si="34"/>
        <v>1</v>
      </c>
      <c r="AP51" s="18">
        <v>29.42</v>
      </c>
      <c r="AQ51" s="18">
        <v>47.42</v>
      </c>
      <c r="AR51" s="25">
        <f t="shared" si="35"/>
        <v>0</v>
      </c>
      <c r="AS51" s="18">
        <v>28.67</v>
      </c>
      <c r="AT51" s="18">
        <v>46.47</v>
      </c>
      <c r="AU51" s="25">
        <f t="shared" si="36"/>
        <v>0</v>
      </c>
      <c r="AX51" s="26">
        <f t="shared" si="37"/>
        <v>0</v>
      </c>
      <c r="BA51" s="26">
        <f t="shared" si="38"/>
        <v>0</v>
      </c>
      <c r="BD51" s="26">
        <f t="shared" si="39"/>
        <v>0</v>
      </c>
      <c r="BG51" s="27">
        <f t="shared" si="40"/>
        <v>0</v>
      </c>
      <c r="BJ51" s="27">
        <f t="shared" si="41"/>
        <v>0</v>
      </c>
      <c r="BM51" s="27">
        <f t="shared" si="42"/>
        <v>0</v>
      </c>
      <c r="BP51" s="24">
        <f t="shared" si="43"/>
        <v>0</v>
      </c>
      <c r="BS51" s="24">
        <f t="shared" si="44"/>
        <v>0</v>
      </c>
      <c r="BV51" s="24">
        <f t="shared" si="45"/>
        <v>0</v>
      </c>
    </row>
    <row r="52" spans="1:74" x14ac:dyDescent="0.2">
      <c r="A52" t="s">
        <v>147</v>
      </c>
      <c r="B52" t="s">
        <v>146</v>
      </c>
      <c r="C52" s="15">
        <v>2005</v>
      </c>
      <c r="D52" s="37">
        <v>14</v>
      </c>
      <c r="E52" t="s">
        <v>220</v>
      </c>
      <c r="F52" s="1" t="s">
        <v>34</v>
      </c>
      <c r="G52" t="s">
        <v>314</v>
      </c>
      <c r="H52" s="11">
        <f t="shared" si="23"/>
        <v>0</v>
      </c>
      <c r="I52" s="11">
        <f t="shared" si="24"/>
        <v>0</v>
      </c>
      <c r="J52" s="11">
        <f t="shared" si="25"/>
        <v>0</v>
      </c>
      <c r="K52" s="2" t="str">
        <f t="shared" si="26"/>
        <v>Nein</v>
      </c>
      <c r="L52" s="3">
        <f>MAX(S52,AB52,AN52,AW52,BF52,BO52)+LARGE((S52,AB52,AN52,AW52,BF52,BO52),2)+MAX(V52,Y52,AE52,AH52,AK52,AQ52,AT52,AZ52,BC52,BI52,BL52,BR52,BU52)+LARGE((V52,Y52,AE52,AH52,AK52,AQ52,AT52,AZ52,BC52,BI52,BL52,BR52,BU52),2)</f>
        <v>133.97</v>
      </c>
      <c r="M52" s="9">
        <f>IF($F52="M",VLOOKUP($C52,Kader_M[],4,1),VLOOKUP($C52,Kader_W[],4,1))</f>
        <v>31.4</v>
      </c>
      <c r="N52" s="9">
        <f>IF($F52="M",VLOOKUP($C52,Kader_M[],5,1),VLOOKUP($C52,Kader_W[],5,1))</f>
        <v>40.9</v>
      </c>
      <c r="O52" s="9">
        <f>IF($F52="M",VLOOKUP($C52,Kader_M[],6,1),VLOOKUP($C52,Kader_W[],6,1))</f>
        <v>29.8</v>
      </c>
      <c r="P52" s="9">
        <f>IF($F52="M",VLOOKUP($C52,Kader_M[],7,1),VLOOKUP($C52,Kader_W[],7,1))</f>
        <v>47.1</v>
      </c>
      <c r="Q52" s="9">
        <f>IF($F52="M",VLOOKUP($C52,Kader_M[],8,1),VLOOKUP($C52,Kader_W[],8,1))</f>
        <v>176</v>
      </c>
      <c r="R52" s="34">
        <v>31.404999999999998</v>
      </c>
      <c r="S52" s="34">
        <v>40.604999999999997</v>
      </c>
      <c r="T52" s="10">
        <f t="shared" si="27"/>
        <v>0</v>
      </c>
      <c r="U52" s="34">
        <v>28.605</v>
      </c>
      <c r="V52" s="34">
        <v>46.405000000000001</v>
      </c>
      <c r="W52" s="10">
        <f t="shared" si="28"/>
        <v>0</v>
      </c>
      <c r="X52" s="34">
        <v>29.36</v>
      </c>
      <c r="Y52" s="34">
        <v>46.959999999999994</v>
      </c>
      <c r="Z52" s="10">
        <f t="shared" si="29"/>
        <v>0</v>
      </c>
      <c r="AA52" s="36">
        <v>0</v>
      </c>
      <c r="AB52" s="36">
        <v>0</v>
      </c>
      <c r="AC52" s="24">
        <f t="shared" si="30"/>
        <v>0</v>
      </c>
      <c r="AF52" s="24">
        <f t="shared" si="31"/>
        <v>0</v>
      </c>
      <c r="AI52" s="24">
        <f t="shared" si="32"/>
        <v>0</v>
      </c>
      <c r="AL52" s="24">
        <f t="shared" si="33"/>
        <v>0</v>
      </c>
      <c r="AM52" s="18">
        <v>0</v>
      </c>
      <c r="AN52" s="18">
        <v>0</v>
      </c>
      <c r="AO52" s="25">
        <f t="shared" si="34"/>
        <v>0</v>
      </c>
      <c r="AP52" s="18">
        <v>0</v>
      </c>
      <c r="AQ52" s="18">
        <v>0</v>
      </c>
      <c r="AR52" s="25">
        <f t="shared" si="35"/>
        <v>0</v>
      </c>
      <c r="AS52" s="18">
        <v>0</v>
      </c>
      <c r="AT52" s="18">
        <v>0</v>
      </c>
      <c r="AU52" s="25">
        <f t="shared" si="36"/>
        <v>0</v>
      </c>
      <c r="AX52" s="26">
        <f t="shared" si="37"/>
        <v>0</v>
      </c>
      <c r="BA52" s="26">
        <f t="shared" si="38"/>
        <v>0</v>
      </c>
      <c r="BD52" s="26">
        <f t="shared" si="39"/>
        <v>0</v>
      </c>
      <c r="BG52" s="27">
        <f t="shared" si="40"/>
        <v>0</v>
      </c>
      <c r="BJ52" s="27">
        <f t="shared" si="41"/>
        <v>0</v>
      </c>
      <c r="BM52" s="27">
        <f t="shared" si="42"/>
        <v>0</v>
      </c>
      <c r="BP52" s="24">
        <f t="shared" si="43"/>
        <v>0</v>
      </c>
      <c r="BS52" s="24">
        <f t="shared" si="44"/>
        <v>0</v>
      </c>
      <c r="BV52" s="24">
        <f t="shared" si="45"/>
        <v>0</v>
      </c>
    </row>
    <row r="53" spans="1:74" x14ac:dyDescent="0.2">
      <c r="A53" t="s">
        <v>109</v>
      </c>
      <c r="B53" t="s">
        <v>449</v>
      </c>
      <c r="C53" s="39">
        <v>2003</v>
      </c>
      <c r="D53" s="37">
        <v>16</v>
      </c>
      <c r="F53" s="1" t="s">
        <v>34</v>
      </c>
      <c r="G53" t="s">
        <v>385</v>
      </c>
      <c r="H53" s="11">
        <f t="shared" si="23"/>
        <v>0</v>
      </c>
      <c r="I53" s="11">
        <f t="shared" si="24"/>
        <v>0</v>
      </c>
      <c r="J53" s="11">
        <f t="shared" si="25"/>
        <v>0</v>
      </c>
      <c r="K53" s="2" t="str">
        <f t="shared" si="26"/>
        <v>Nein</v>
      </c>
      <c r="L53" s="3">
        <f>MAX(S53,AB53,AN53,AW53,BF53,BO53)+LARGE((S53,AB53,AN53,AW53,BF53,BO53),2)+MAX(V53,Y53,AE53,AH53,AK53,AQ53,AT53,AZ53,BC53,BI53,BL53,BR53,BU53)+LARGE((V53,Y53,AE53,AH53,AK53,AQ53,AT53,AZ53,BC53,BI53,BL53,BR53,BU53),2)</f>
        <v>133.48500000000001</v>
      </c>
      <c r="M53" s="9">
        <f>IF($F53="M",VLOOKUP($C53,Kader_M[],4,1),VLOOKUP($C53,Kader_W[],4,1))</f>
        <v>31.6</v>
      </c>
      <c r="N53" s="9">
        <f>IF($F53="M",VLOOKUP($C53,Kader_M[],5,1),VLOOKUP($C53,Kader_W[],5,1))</f>
        <v>41.1</v>
      </c>
      <c r="O53" s="9">
        <f>IF($F53="M",VLOOKUP($C53,Kader_M[],6,1),VLOOKUP($C53,Kader_W[],6,1))</f>
        <v>30.2</v>
      </c>
      <c r="P53" s="9">
        <f>IF($F53="M",VLOOKUP($C53,Kader_M[],7,1),VLOOKUP($C53,Kader_W[],7,1))</f>
        <v>48.1</v>
      </c>
      <c r="Q53" s="9">
        <f>IF($F53="M",VLOOKUP($C53,Kader_M[],8,1),VLOOKUP($C53,Kader_W[],8,1))</f>
        <v>178.4</v>
      </c>
      <c r="R53" s="34">
        <v>0</v>
      </c>
      <c r="S53" s="34">
        <v>0</v>
      </c>
      <c r="T53" s="10">
        <f t="shared" si="27"/>
        <v>0</v>
      </c>
      <c r="U53" s="34">
        <v>0</v>
      </c>
      <c r="V53" s="34">
        <v>0</v>
      </c>
      <c r="W53" s="10">
        <f t="shared" si="28"/>
        <v>0</v>
      </c>
      <c r="X53" s="34">
        <v>0</v>
      </c>
      <c r="Y53" s="34">
        <v>0</v>
      </c>
      <c r="Z53" s="10">
        <f t="shared" si="29"/>
        <v>0</v>
      </c>
      <c r="AA53" s="36">
        <v>0</v>
      </c>
      <c r="AB53" s="36">
        <v>0</v>
      </c>
      <c r="AC53" s="24">
        <f t="shared" si="30"/>
        <v>0</v>
      </c>
      <c r="AF53" s="24">
        <f t="shared" si="31"/>
        <v>0</v>
      </c>
      <c r="AI53" s="24">
        <f t="shared" si="32"/>
        <v>0</v>
      </c>
      <c r="AL53" s="24">
        <f t="shared" si="33"/>
        <v>0</v>
      </c>
      <c r="AM53" s="18">
        <v>31.01</v>
      </c>
      <c r="AN53" s="18">
        <v>40.409999999999997</v>
      </c>
      <c r="AO53" s="25">
        <f t="shared" si="34"/>
        <v>0</v>
      </c>
      <c r="AP53" s="18">
        <v>28.95</v>
      </c>
      <c r="AQ53" s="18">
        <v>46.45</v>
      </c>
      <c r="AR53" s="25">
        <f t="shared" si="35"/>
        <v>0</v>
      </c>
      <c r="AS53" s="18">
        <v>28.924999999999997</v>
      </c>
      <c r="AT53" s="18">
        <v>46.625</v>
      </c>
      <c r="AU53" s="25">
        <f t="shared" si="36"/>
        <v>0</v>
      </c>
      <c r="AX53" s="26">
        <f t="shared" si="37"/>
        <v>0</v>
      </c>
      <c r="BA53" s="26">
        <f t="shared" si="38"/>
        <v>0</v>
      </c>
      <c r="BD53" s="26">
        <f t="shared" si="39"/>
        <v>0</v>
      </c>
      <c r="BG53" s="27">
        <f t="shared" si="40"/>
        <v>0</v>
      </c>
      <c r="BJ53" s="27">
        <f t="shared" si="41"/>
        <v>0</v>
      </c>
      <c r="BM53" s="27">
        <f t="shared" si="42"/>
        <v>0</v>
      </c>
      <c r="BP53" s="24">
        <f t="shared" si="43"/>
        <v>0</v>
      </c>
      <c r="BS53" s="24">
        <f t="shared" si="44"/>
        <v>0</v>
      </c>
      <c r="BV53" s="24">
        <f t="shared" si="45"/>
        <v>0</v>
      </c>
    </row>
    <row r="54" spans="1:74" x14ac:dyDescent="0.2">
      <c r="A54" t="s">
        <v>71</v>
      </c>
      <c r="B54" t="s">
        <v>85</v>
      </c>
      <c r="C54" s="15">
        <v>2000</v>
      </c>
      <c r="D54" s="37">
        <v>19</v>
      </c>
      <c r="E54" t="s">
        <v>236</v>
      </c>
      <c r="F54" s="1" t="s">
        <v>34</v>
      </c>
      <c r="G54" t="s">
        <v>279</v>
      </c>
      <c r="H54" s="11">
        <f t="shared" si="23"/>
        <v>0</v>
      </c>
      <c r="I54" s="11">
        <f t="shared" si="24"/>
        <v>0</v>
      </c>
      <c r="J54" s="11">
        <f t="shared" si="25"/>
        <v>0</v>
      </c>
      <c r="K54" s="2" t="str">
        <f t="shared" si="26"/>
        <v>Nein</v>
      </c>
      <c r="L54" s="3">
        <f>MAX(S54,AB54,AN54,AW54,BF54,BO54)+LARGE((S54,AB54,AN54,AW54,BF54,BO54),2)+MAX(V54,Y54,AE54,AH54,AK54,AQ54,AT54,AZ54,BC54,BI54,BL54,BR54,BU54)+LARGE((V54,Y54,AE54,AH54,AK54,AQ54,AT54,AZ54,BC54,BI54,BL54,BR54,BU54),2)</f>
        <v>130.005</v>
      </c>
      <c r="M54" s="9">
        <f>IF($F54="M",VLOOKUP($C54,Kader_M[],4,1),VLOOKUP($C54,Kader_W[],4,1))</f>
        <v>32.200000000000003</v>
      </c>
      <c r="N54" s="9">
        <f>IF($F54="M",VLOOKUP($C54,Kader_M[],5,1),VLOOKUP($C54,Kader_W[],5,1))</f>
        <v>41.7</v>
      </c>
      <c r="O54" s="9">
        <f>IF($F54="M",VLOOKUP($C54,Kader_M[],6,1),VLOOKUP($C54,Kader_W[],6,1))</f>
        <v>30.3</v>
      </c>
      <c r="P54" s="9">
        <f>IF($F54="M",VLOOKUP($C54,Kader_M[],7,1),VLOOKUP($C54,Kader_W[],7,1))</f>
        <v>49.8</v>
      </c>
      <c r="Q54" s="9">
        <f>IF($F54="M",VLOOKUP($C54,Kader_M[],8,1),VLOOKUP($C54,Kader_W[],8,1))</f>
        <v>183</v>
      </c>
      <c r="R54" s="34">
        <v>30.015000000000001</v>
      </c>
      <c r="S54" s="34">
        <v>39.215000000000003</v>
      </c>
      <c r="T54" s="10">
        <f t="shared" si="27"/>
        <v>0</v>
      </c>
      <c r="U54" s="34">
        <v>28.145</v>
      </c>
      <c r="V54" s="34">
        <v>45.844999999999999</v>
      </c>
      <c r="W54" s="10">
        <f t="shared" si="28"/>
        <v>0</v>
      </c>
      <c r="X54" s="34">
        <v>28.045000000000002</v>
      </c>
      <c r="Y54" s="34">
        <v>44.944999999999993</v>
      </c>
      <c r="Z54" s="10">
        <f t="shared" si="29"/>
        <v>0</v>
      </c>
      <c r="AA54" s="36">
        <v>0</v>
      </c>
      <c r="AB54" s="36">
        <v>0</v>
      </c>
      <c r="AC54" s="24">
        <f t="shared" si="30"/>
        <v>0</v>
      </c>
      <c r="AF54" s="24">
        <f t="shared" si="31"/>
        <v>0</v>
      </c>
      <c r="AI54" s="24">
        <f t="shared" si="32"/>
        <v>0</v>
      </c>
      <c r="AL54" s="24">
        <f t="shared" si="33"/>
        <v>0</v>
      </c>
      <c r="AM54" s="18">
        <v>0</v>
      </c>
      <c r="AN54" s="18">
        <v>0</v>
      </c>
      <c r="AO54" s="25">
        <f t="shared" si="34"/>
        <v>0</v>
      </c>
      <c r="AP54" s="18">
        <v>0</v>
      </c>
      <c r="AQ54" s="18">
        <v>0</v>
      </c>
      <c r="AR54" s="25">
        <f t="shared" si="35"/>
        <v>0</v>
      </c>
      <c r="AS54" s="18">
        <v>0</v>
      </c>
      <c r="AT54" s="18">
        <v>0</v>
      </c>
      <c r="AU54" s="25">
        <f t="shared" si="36"/>
        <v>0</v>
      </c>
      <c r="AX54" s="26">
        <f t="shared" si="37"/>
        <v>0</v>
      </c>
      <c r="BA54" s="26">
        <f t="shared" si="38"/>
        <v>0</v>
      </c>
      <c r="BD54" s="26">
        <f t="shared" si="39"/>
        <v>0</v>
      </c>
      <c r="BG54" s="27">
        <f t="shared" si="40"/>
        <v>0</v>
      </c>
      <c r="BJ54" s="27">
        <f t="shared" si="41"/>
        <v>0</v>
      </c>
      <c r="BM54" s="27">
        <f t="shared" si="42"/>
        <v>0</v>
      </c>
      <c r="BP54" s="24">
        <f t="shared" si="43"/>
        <v>0</v>
      </c>
      <c r="BS54" s="24">
        <f t="shared" si="44"/>
        <v>0</v>
      </c>
      <c r="BV54" s="24">
        <f t="shared" si="45"/>
        <v>0</v>
      </c>
    </row>
    <row r="55" spans="1:74" x14ac:dyDescent="0.2">
      <c r="A55" t="s">
        <v>90</v>
      </c>
      <c r="B55" t="s">
        <v>89</v>
      </c>
      <c r="C55" s="15">
        <v>2004</v>
      </c>
      <c r="D55" s="37">
        <v>15</v>
      </c>
      <c r="E55" t="s">
        <v>233</v>
      </c>
      <c r="F55" s="1" t="s">
        <v>34</v>
      </c>
      <c r="G55" t="s">
        <v>282</v>
      </c>
      <c r="H55" s="11">
        <f t="shared" si="23"/>
        <v>0</v>
      </c>
      <c r="I55" s="11">
        <f t="shared" si="24"/>
        <v>0</v>
      </c>
      <c r="J55" s="11">
        <f t="shared" si="25"/>
        <v>0</v>
      </c>
      <c r="K55" s="2" t="str">
        <f t="shared" si="26"/>
        <v>Nein</v>
      </c>
      <c r="L55" s="3">
        <f>MAX(S55,AB55,AN55,AW55,BF55,BO55)+LARGE((S55,AB55,AN55,AW55,BF55,BO55),2)+MAX(V55,Y55,AE55,AH55,AK55,AQ55,AT55,AZ55,BC55,BI55,BL55,BR55,BU55)+LARGE((V55,Y55,AE55,AH55,AK55,AQ55,AT55,AZ55,BC55,BI55,BL55,BR55,BU55),2)</f>
        <v>128.64500000000001</v>
      </c>
      <c r="M55" s="9">
        <f>IF($F55="M",VLOOKUP($C55,Kader_M[],4,1),VLOOKUP($C55,Kader_W[],4,1))</f>
        <v>31.8</v>
      </c>
      <c r="N55" s="9">
        <f>IF($F55="M",VLOOKUP($C55,Kader_M[],5,1),VLOOKUP($C55,Kader_W[],5,1))</f>
        <v>41.3</v>
      </c>
      <c r="O55" s="9">
        <f>IF($F55="M",VLOOKUP($C55,Kader_M[],6,1),VLOOKUP($C55,Kader_W[],6,1))</f>
        <v>30</v>
      </c>
      <c r="P55" s="9">
        <f>IF($F55="M",VLOOKUP($C55,Kader_M[],7,1),VLOOKUP($C55,Kader_W[],7,1))</f>
        <v>47.5</v>
      </c>
      <c r="Q55" s="9">
        <f>IF($F55="M",VLOOKUP($C55,Kader_M[],8,1),VLOOKUP($C55,Kader_W[],8,1))</f>
        <v>177.6</v>
      </c>
      <c r="R55" s="34">
        <v>27</v>
      </c>
      <c r="S55" s="34">
        <v>35.4</v>
      </c>
      <c r="T55" s="10">
        <f t="shared" si="27"/>
        <v>0</v>
      </c>
      <c r="U55" s="34">
        <v>25.945</v>
      </c>
      <c r="V55" s="34">
        <v>44.045000000000009</v>
      </c>
      <c r="W55" s="10">
        <f t="shared" si="28"/>
        <v>0</v>
      </c>
      <c r="X55" s="34">
        <v>0</v>
      </c>
      <c r="Y55" s="34">
        <v>0</v>
      </c>
      <c r="Z55" s="10">
        <f t="shared" si="29"/>
        <v>0</v>
      </c>
      <c r="AA55" s="36">
        <v>0</v>
      </c>
      <c r="AB55" s="36">
        <v>0</v>
      </c>
      <c r="AC55" s="24">
        <f t="shared" si="30"/>
        <v>0</v>
      </c>
      <c r="AF55" s="24">
        <f t="shared" si="31"/>
        <v>0</v>
      </c>
      <c r="AI55" s="24">
        <f t="shared" si="32"/>
        <v>0</v>
      </c>
      <c r="AL55" s="24">
        <f t="shared" si="33"/>
        <v>0</v>
      </c>
      <c r="AM55" s="18">
        <v>29.524999999999999</v>
      </c>
      <c r="AN55" s="18">
        <v>39.225000000000001</v>
      </c>
      <c r="AO55" s="25">
        <f t="shared" si="34"/>
        <v>0</v>
      </c>
      <c r="AP55" s="18">
        <v>5.4749999999999996</v>
      </c>
      <c r="AQ55" s="18">
        <v>9.9749999999999996</v>
      </c>
      <c r="AR55" s="25">
        <f t="shared" si="35"/>
        <v>0</v>
      </c>
      <c r="AS55" s="18">
        <v>0</v>
      </c>
      <c r="AT55" s="18">
        <v>0</v>
      </c>
      <c r="AU55" s="25">
        <f t="shared" si="36"/>
        <v>0</v>
      </c>
      <c r="AX55" s="26">
        <f t="shared" si="37"/>
        <v>0</v>
      </c>
      <c r="BA55" s="26">
        <f t="shared" si="38"/>
        <v>0</v>
      </c>
      <c r="BD55" s="26">
        <f t="shared" si="39"/>
        <v>0</v>
      </c>
      <c r="BG55" s="27">
        <f t="shared" si="40"/>
        <v>0</v>
      </c>
      <c r="BJ55" s="27">
        <f t="shared" si="41"/>
        <v>0</v>
      </c>
      <c r="BM55" s="27">
        <f t="shared" si="42"/>
        <v>0</v>
      </c>
      <c r="BP55" s="24">
        <f t="shared" si="43"/>
        <v>0</v>
      </c>
      <c r="BS55" s="24">
        <f t="shared" si="44"/>
        <v>0</v>
      </c>
      <c r="BV55" s="24">
        <f t="shared" si="45"/>
        <v>0</v>
      </c>
    </row>
    <row r="56" spans="1:74" x14ac:dyDescent="0.2">
      <c r="A56" t="s">
        <v>115</v>
      </c>
      <c r="B56" t="s">
        <v>114</v>
      </c>
      <c r="C56" s="15">
        <v>2004</v>
      </c>
      <c r="D56" s="37">
        <v>15</v>
      </c>
      <c r="E56" t="s">
        <v>234</v>
      </c>
      <c r="F56" s="1" t="s">
        <v>34</v>
      </c>
      <c r="G56" t="s">
        <v>295</v>
      </c>
      <c r="H56" s="11">
        <f t="shared" si="23"/>
        <v>0</v>
      </c>
      <c r="I56" s="11">
        <f t="shared" si="24"/>
        <v>0</v>
      </c>
      <c r="J56" s="11">
        <f t="shared" si="25"/>
        <v>0</v>
      </c>
      <c r="K56" s="2" t="str">
        <f t="shared" si="26"/>
        <v>Nein</v>
      </c>
      <c r="L56" s="3">
        <f>MAX(S56,AB56,AN56,AW56,BF56,BO56)+LARGE((S56,AB56,AN56,AW56,BF56,BO56),2)+MAX(V56,Y56,AE56,AH56,AK56,AQ56,AT56,AZ56,BC56,BI56,BL56,BR56,BU56)+LARGE((V56,Y56,AE56,AH56,AK56,AQ56,AT56,AZ56,BC56,BI56,BL56,BR56,BU56),2)</f>
        <v>123.83000000000001</v>
      </c>
      <c r="M56" s="9">
        <f>IF($F56="M",VLOOKUP($C56,Kader_M[],4,1),VLOOKUP($C56,Kader_W[],4,1))</f>
        <v>31.8</v>
      </c>
      <c r="N56" s="9">
        <f>IF($F56="M",VLOOKUP($C56,Kader_M[],5,1),VLOOKUP($C56,Kader_W[],5,1))</f>
        <v>41.3</v>
      </c>
      <c r="O56" s="9">
        <f>IF($F56="M",VLOOKUP($C56,Kader_M[],6,1),VLOOKUP($C56,Kader_W[],6,1))</f>
        <v>30</v>
      </c>
      <c r="P56" s="9">
        <f>IF($F56="M",VLOOKUP($C56,Kader_M[],7,1),VLOOKUP($C56,Kader_W[],7,1))</f>
        <v>47.5</v>
      </c>
      <c r="Q56" s="9">
        <f>IF($F56="M",VLOOKUP($C56,Kader_M[],8,1),VLOOKUP($C56,Kader_W[],8,1))</f>
        <v>177.6</v>
      </c>
      <c r="R56" s="34">
        <v>28.484999999999999</v>
      </c>
      <c r="S56" s="34">
        <v>37.484999999999999</v>
      </c>
      <c r="T56" s="10">
        <f t="shared" si="27"/>
        <v>0</v>
      </c>
      <c r="U56" s="34">
        <v>26.284999999999997</v>
      </c>
      <c r="V56" s="34">
        <v>42.585000000000001</v>
      </c>
      <c r="W56" s="10">
        <f t="shared" si="28"/>
        <v>0</v>
      </c>
      <c r="X56" s="34">
        <v>0</v>
      </c>
      <c r="Y56" s="34">
        <v>0</v>
      </c>
      <c r="Z56" s="10">
        <f t="shared" si="29"/>
        <v>0</v>
      </c>
      <c r="AA56" s="36">
        <v>0</v>
      </c>
      <c r="AB56" s="36">
        <v>0</v>
      </c>
      <c r="AC56" s="24">
        <f t="shared" si="30"/>
        <v>0</v>
      </c>
      <c r="AF56" s="24">
        <f t="shared" si="31"/>
        <v>0</v>
      </c>
      <c r="AI56" s="24">
        <f t="shared" si="32"/>
        <v>0</v>
      </c>
      <c r="AL56" s="24">
        <f t="shared" si="33"/>
        <v>0</v>
      </c>
      <c r="AM56" s="18">
        <v>0</v>
      </c>
      <c r="AN56" s="18">
        <v>0</v>
      </c>
      <c r="AO56" s="25">
        <f t="shared" si="34"/>
        <v>0</v>
      </c>
      <c r="AP56" s="18">
        <v>26.46</v>
      </c>
      <c r="AQ56" s="18">
        <v>43.76</v>
      </c>
      <c r="AR56" s="25">
        <f t="shared" si="35"/>
        <v>0</v>
      </c>
      <c r="AS56" s="18">
        <v>0</v>
      </c>
      <c r="AT56" s="18">
        <v>0</v>
      </c>
      <c r="AU56" s="25">
        <f t="shared" si="36"/>
        <v>0</v>
      </c>
      <c r="AX56" s="26">
        <f t="shared" si="37"/>
        <v>0</v>
      </c>
      <c r="BA56" s="26">
        <f t="shared" si="38"/>
        <v>0</v>
      </c>
      <c r="BD56" s="26">
        <f t="shared" si="39"/>
        <v>0</v>
      </c>
      <c r="BG56" s="27">
        <f t="shared" si="40"/>
        <v>0</v>
      </c>
      <c r="BJ56" s="27">
        <f t="shared" si="41"/>
        <v>0</v>
      </c>
      <c r="BM56" s="27">
        <f t="shared" si="42"/>
        <v>0</v>
      </c>
      <c r="BP56" s="24">
        <f t="shared" si="43"/>
        <v>0</v>
      </c>
      <c r="BS56" s="24">
        <f t="shared" si="44"/>
        <v>0</v>
      </c>
      <c r="BV56" s="24">
        <f t="shared" si="45"/>
        <v>0</v>
      </c>
    </row>
    <row r="57" spans="1:74" x14ac:dyDescent="0.2">
      <c r="A57" t="s">
        <v>117</v>
      </c>
      <c r="B57" t="s">
        <v>116</v>
      </c>
      <c r="C57" s="15">
        <v>2004</v>
      </c>
      <c r="D57" s="37">
        <v>15</v>
      </c>
      <c r="E57" t="s">
        <v>220</v>
      </c>
      <c r="F57" s="1" t="s">
        <v>34</v>
      </c>
      <c r="G57" t="s">
        <v>296</v>
      </c>
      <c r="H57" s="11">
        <f t="shared" si="23"/>
        <v>0</v>
      </c>
      <c r="I57" s="11">
        <f t="shared" si="24"/>
        <v>0</v>
      </c>
      <c r="J57" s="11">
        <f t="shared" si="25"/>
        <v>0</v>
      </c>
      <c r="K57" s="2" t="str">
        <f t="shared" si="26"/>
        <v>Nein</v>
      </c>
      <c r="L57" s="3">
        <f>MAX(S57,AB57,AN57,AW57,BF57,BO57)+LARGE((S57,AB57,AN57,AW57,BF57,BO57),2)+MAX(V57,Y57,AE57,AH57,AK57,AQ57,AT57,AZ57,BC57,BI57,BL57,BR57,BU57)+LARGE((V57,Y57,AE57,AH57,AK57,AQ57,AT57,AZ57,BC57,BI57,BL57,BR57,BU57),2)</f>
        <v>123.64999999999999</v>
      </c>
      <c r="M57" s="9">
        <f>IF($F57="M",VLOOKUP($C57,Kader_M[],4,1),VLOOKUP($C57,Kader_W[],4,1))</f>
        <v>31.8</v>
      </c>
      <c r="N57" s="9">
        <f>IF($F57="M",VLOOKUP($C57,Kader_M[],5,1),VLOOKUP($C57,Kader_W[],5,1))</f>
        <v>41.3</v>
      </c>
      <c r="O57" s="9">
        <f>IF($F57="M",VLOOKUP($C57,Kader_M[],6,1),VLOOKUP($C57,Kader_W[],6,1))</f>
        <v>30</v>
      </c>
      <c r="P57" s="9">
        <f>IF($F57="M",VLOOKUP($C57,Kader_M[],7,1),VLOOKUP($C57,Kader_W[],7,1))</f>
        <v>47.5</v>
      </c>
      <c r="Q57" s="9">
        <f>IF($F57="M",VLOOKUP($C57,Kader_M[],8,1),VLOOKUP($C57,Kader_W[],8,1))</f>
        <v>177.6</v>
      </c>
      <c r="R57" s="34">
        <v>30.045000000000002</v>
      </c>
      <c r="S57" s="34">
        <v>39.144999999999996</v>
      </c>
      <c r="T57" s="10">
        <f t="shared" si="27"/>
        <v>0</v>
      </c>
      <c r="U57" s="34">
        <v>29.349999999999998</v>
      </c>
      <c r="V57" s="34">
        <v>43.250000000000007</v>
      </c>
      <c r="W57" s="10">
        <f t="shared" si="28"/>
        <v>0</v>
      </c>
      <c r="X57" s="34">
        <v>0</v>
      </c>
      <c r="Y57" s="34">
        <v>0</v>
      </c>
      <c r="Z57" s="10">
        <f t="shared" si="29"/>
        <v>0</v>
      </c>
      <c r="AA57" s="36">
        <v>0</v>
      </c>
      <c r="AB57" s="36">
        <v>0</v>
      </c>
      <c r="AC57" s="24">
        <f t="shared" si="30"/>
        <v>0</v>
      </c>
      <c r="AF57" s="24">
        <f t="shared" si="31"/>
        <v>0</v>
      </c>
      <c r="AI57" s="24">
        <f t="shared" si="32"/>
        <v>0</v>
      </c>
      <c r="AL57" s="24">
        <f t="shared" si="33"/>
        <v>0</v>
      </c>
      <c r="AM57" s="18">
        <v>14.905000000000001</v>
      </c>
      <c r="AN57" s="18">
        <v>19.204999999999998</v>
      </c>
      <c r="AO57" s="25">
        <f t="shared" si="34"/>
        <v>0</v>
      </c>
      <c r="AP57" s="18">
        <v>13.95</v>
      </c>
      <c r="AQ57" s="18">
        <v>22.05</v>
      </c>
      <c r="AR57" s="25">
        <f t="shared" si="35"/>
        <v>0</v>
      </c>
      <c r="AS57" s="18">
        <v>0</v>
      </c>
      <c r="AT57" s="18">
        <v>0</v>
      </c>
      <c r="AU57" s="25">
        <f t="shared" si="36"/>
        <v>0</v>
      </c>
      <c r="AX57" s="26">
        <f t="shared" si="37"/>
        <v>0</v>
      </c>
      <c r="BA57" s="26">
        <f t="shared" si="38"/>
        <v>0</v>
      </c>
      <c r="BD57" s="26">
        <f t="shared" si="39"/>
        <v>0</v>
      </c>
      <c r="BG57" s="27">
        <f t="shared" si="40"/>
        <v>0</v>
      </c>
      <c r="BJ57" s="27">
        <f t="shared" si="41"/>
        <v>0</v>
      </c>
      <c r="BM57" s="27">
        <f t="shared" si="42"/>
        <v>0</v>
      </c>
      <c r="BP57" s="24">
        <f t="shared" si="43"/>
        <v>0</v>
      </c>
      <c r="BS57" s="24">
        <f t="shared" si="44"/>
        <v>0</v>
      </c>
      <c r="BV57" s="24">
        <f t="shared" si="45"/>
        <v>0</v>
      </c>
    </row>
    <row r="58" spans="1:74" x14ac:dyDescent="0.2">
      <c r="A58" t="s">
        <v>409</v>
      </c>
      <c r="B58" t="s">
        <v>431</v>
      </c>
      <c r="C58" s="37">
        <v>2007</v>
      </c>
      <c r="D58" s="37">
        <v>12</v>
      </c>
      <c r="F58" s="1" t="s">
        <v>34</v>
      </c>
      <c r="G58" t="s">
        <v>383</v>
      </c>
      <c r="H58" s="11">
        <f t="shared" si="23"/>
        <v>0</v>
      </c>
      <c r="I58" s="11">
        <f t="shared" si="24"/>
        <v>0</v>
      </c>
      <c r="J58" s="11">
        <f t="shared" si="25"/>
        <v>0</v>
      </c>
      <c r="K58" s="2" t="str">
        <f t="shared" si="26"/>
        <v>Nein</v>
      </c>
      <c r="L58" s="3">
        <f>MAX(S58,AB58,AN58,AW58,BF58,BO58)+LARGE((S58,AB58,AN58,AW58,BF58,BO58),2)+MAX(V58,Y58,AE58,AH58,AK58,AQ58,AT58,AZ58,BC58,BI58,BL58,BR58,BU58)+LARGE((V58,Y58,AE58,AH58,AK58,AQ58,AT58,AZ58,BC58,BI58,BL58,BR58,BU58),2)</f>
        <v>122.9</v>
      </c>
      <c r="M58" s="9">
        <f>IF($F58="M",VLOOKUP($C58,Kader_M[],4,1),VLOOKUP($C58,Kader_W[],4,1))</f>
        <v>31.2</v>
      </c>
      <c r="N58" s="9">
        <f>IF($F58="M",VLOOKUP($C58,Kader_M[],5,1),VLOOKUP($C58,Kader_W[],5,1))</f>
        <v>40.700000000000003</v>
      </c>
      <c r="O58" s="9">
        <f>IF($F58="M",VLOOKUP($C58,Kader_M[],6,1),VLOOKUP($C58,Kader_W[],6,1))</f>
        <v>29.4</v>
      </c>
      <c r="P58" s="9">
        <f>IF($F58="M",VLOOKUP($C58,Kader_M[],7,1),VLOOKUP($C58,Kader_W[],7,1))</f>
        <v>46.3</v>
      </c>
      <c r="Q58" s="9">
        <f>IF($F58="M",VLOOKUP($C58,Kader_M[],8,1),VLOOKUP($C58,Kader_W[],8,1))</f>
        <v>174</v>
      </c>
      <c r="R58" s="34">
        <v>0</v>
      </c>
      <c r="S58" s="34">
        <v>0</v>
      </c>
      <c r="T58" s="10">
        <f t="shared" si="27"/>
        <v>0</v>
      </c>
      <c r="U58" s="34">
        <v>0</v>
      </c>
      <c r="V58" s="34">
        <v>0</v>
      </c>
      <c r="W58" s="10">
        <f t="shared" si="28"/>
        <v>0</v>
      </c>
      <c r="X58" s="34">
        <v>0</v>
      </c>
      <c r="Y58" s="34">
        <v>0</v>
      </c>
      <c r="Z58" s="10">
        <f t="shared" si="29"/>
        <v>0</v>
      </c>
      <c r="AA58" s="36">
        <v>0</v>
      </c>
      <c r="AB58" s="36">
        <v>0</v>
      </c>
      <c r="AC58" s="24">
        <f t="shared" si="30"/>
        <v>0</v>
      </c>
      <c r="AF58" s="24">
        <f t="shared" si="31"/>
        <v>0</v>
      </c>
      <c r="AI58" s="24">
        <f t="shared" si="32"/>
        <v>0</v>
      </c>
      <c r="AL58" s="24">
        <f t="shared" si="33"/>
        <v>0</v>
      </c>
      <c r="AM58" s="18">
        <v>26.884999999999998</v>
      </c>
      <c r="AN58" s="18">
        <v>36.585000000000001</v>
      </c>
      <c r="AO58" s="25">
        <f t="shared" si="34"/>
        <v>0</v>
      </c>
      <c r="AP58" s="18">
        <v>27.895</v>
      </c>
      <c r="AQ58" s="18">
        <v>43.295000000000002</v>
      </c>
      <c r="AR58" s="25">
        <f t="shared" si="35"/>
        <v>0</v>
      </c>
      <c r="AS58" s="18">
        <v>27.42</v>
      </c>
      <c r="AT58" s="18">
        <v>43.02</v>
      </c>
      <c r="AU58" s="25">
        <f t="shared" si="36"/>
        <v>0</v>
      </c>
      <c r="AX58" s="26">
        <f t="shared" si="37"/>
        <v>0</v>
      </c>
      <c r="BA58" s="26">
        <f t="shared" si="38"/>
        <v>0</v>
      </c>
      <c r="BD58" s="26">
        <f t="shared" si="39"/>
        <v>0</v>
      </c>
      <c r="BG58" s="27">
        <f t="shared" si="40"/>
        <v>0</v>
      </c>
      <c r="BJ58" s="27">
        <f t="shared" si="41"/>
        <v>0</v>
      </c>
      <c r="BM58" s="27">
        <f t="shared" si="42"/>
        <v>0</v>
      </c>
      <c r="BP58" s="24">
        <f t="shared" si="43"/>
        <v>0</v>
      </c>
      <c r="BS58" s="24">
        <f t="shared" si="44"/>
        <v>0</v>
      </c>
      <c r="BV58" s="24">
        <f t="shared" si="45"/>
        <v>0</v>
      </c>
    </row>
    <row r="59" spans="1:74" x14ac:dyDescent="0.2">
      <c r="A59" t="s">
        <v>206</v>
      </c>
      <c r="B59" t="s">
        <v>205</v>
      </c>
      <c r="C59" s="15">
        <v>2006</v>
      </c>
      <c r="D59" s="37">
        <v>13</v>
      </c>
      <c r="E59" t="s">
        <v>220</v>
      </c>
      <c r="F59" s="1" t="s">
        <v>34</v>
      </c>
      <c r="G59" t="s">
        <v>350</v>
      </c>
      <c r="H59" s="11">
        <f t="shared" si="23"/>
        <v>0</v>
      </c>
      <c r="I59" s="11">
        <f t="shared" si="24"/>
        <v>0</v>
      </c>
      <c r="J59" s="11">
        <f t="shared" si="25"/>
        <v>0</v>
      </c>
      <c r="K59" s="2" t="str">
        <f t="shared" si="26"/>
        <v>Nein</v>
      </c>
      <c r="L59" s="3">
        <f>MAX(S59,AB59,AN59,AW59,BF59,BO59)+LARGE((S59,AB59,AN59,AW59,BF59,BO59),2)+MAX(V59,Y59,AE59,AH59,AK59,AQ59,AT59,AZ59,BC59,BI59,BL59,BR59,BU59)+LARGE((V59,Y59,AE59,AH59,AK59,AQ59,AT59,AZ59,BC59,BI59,BL59,BR59,BU59),2)</f>
        <v>122.215</v>
      </c>
      <c r="M59" s="9">
        <f>IF($F59="M",VLOOKUP($C59,Kader_M[],4,1),VLOOKUP($C59,Kader_W[],4,1))</f>
        <v>31.6</v>
      </c>
      <c r="N59" s="9">
        <f>IF($F59="M",VLOOKUP($C59,Kader_M[],5,1),VLOOKUP($C59,Kader_W[],5,1))</f>
        <v>41.1</v>
      </c>
      <c r="O59" s="9">
        <f>IF($F59="M",VLOOKUP($C59,Kader_M[],6,1),VLOOKUP($C59,Kader_W[],6,1))</f>
        <v>29.6</v>
      </c>
      <c r="P59" s="9">
        <f>IF($F59="M",VLOOKUP($C59,Kader_M[],7,1),VLOOKUP($C59,Kader_W[],7,1))</f>
        <v>46.7</v>
      </c>
      <c r="Q59" s="9">
        <f>IF($F59="M",VLOOKUP($C59,Kader_M[],8,1),VLOOKUP($C59,Kader_W[],8,1))</f>
        <v>175.6</v>
      </c>
      <c r="R59" s="34">
        <v>26.9</v>
      </c>
      <c r="S59" s="34">
        <v>36.700000000000003</v>
      </c>
      <c r="T59" s="10">
        <f t="shared" si="27"/>
        <v>0</v>
      </c>
      <c r="U59" s="34">
        <v>27.305</v>
      </c>
      <c r="V59" s="34">
        <v>42.004999999999995</v>
      </c>
      <c r="W59" s="10">
        <f t="shared" si="28"/>
        <v>0</v>
      </c>
      <c r="X59" s="34">
        <v>28.61</v>
      </c>
      <c r="Y59" s="34">
        <v>43.51</v>
      </c>
      <c r="Z59" s="10">
        <f t="shared" si="29"/>
        <v>0</v>
      </c>
      <c r="AA59" s="36">
        <v>0</v>
      </c>
      <c r="AB59" s="36">
        <v>0</v>
      </c>
      <c r="AC59" s="24">
        <f t="shared" si="30"/>
        <v>0</v>
      </c>
      <c r="AF59" s="24">
        <f t="shared" si="31"/>
        <v>0</v>
      </c>
      <c r="AI59" s="24">
        <f t="shared" si="32"/>
        <v>0</v>
      </c>
      <c r="AL59" s="24">
        <f t="shared" si="33"/>
        <v>0</v>
      </c>
      <c r="AM59" s="18">
        <v>0</v>
      </c>
      <c r="AN59" s="18">
        <v>0</v>
      </c>
      <c r="AO59" s="25">
        <f t="shared" si="34"/>
        <v>0</v>
      </c>
      <c r="AP59" s="18">
        <v>0</v>
      </c>
      <c r="AQ59" s="18">
        <v>0</v>
      </c>
      <c r="AR59" s="25">
        <f t="shared" si="35"/>
        <v>0</v>
      </c>
      <c r="AS59" s="18">
        <v>0</v>
      </c>
      <c r="AT59" s="18">
        <v>0</v>
      </c>
      <c r="AU59" s="25">
        <f t="shared" si="36"/>
        <v>0</v>
      </c>
      <c r="AX59" s="26">
        <f t="shared" si="37"/>
        <v>0</v>
      </c>
      <c r="BA59" s="26">
        <f t="shared" si="38"/>
        <v>0</v>
      </c>
      <c r="BD59" s="26">
        <f t="shared" si="39"/>
        <v>0</v>
      </c>
      <c r="BG59" s="27">
        <f t="shared" si="40"/>
        <v>0</v>
      </c>
      <c r="BJ59" s="27">
        <f t="shared" si="41"/>
        <v>0</v>
      </c>
      <c r="BM59" s="27">
        <f t="shared" si="42"/>
        <v>0</v>
      </c>
      <c r="BP59" s="24">
        <f t="shared" si="43"/>
        <v>0</v>
      </c>
      <c r="BS59" s="24">
        <f t="shared" si="44"/>
        <v>0</v>
      </c>
      <c r="BV59" s="24">
        <f t="shared" si="45"/>
        <v>0</v>
      </c>
    </row>
    <row r="60" spans="1:74" x14ac:dyDescent="0.2">
      <c r="A60" t="s">
        <v>129</v>
      </c>
      <c r="B60" t="s">
        <v>128</v>
      </c>
      <c r="C60" s="15">
        <v>2004</v>
      </c>
      <c r="D60" s="37">
        <v>15</v>
      </c>
      <c r="E60" t="s">
        <v>229</v>
      </c>
      <c r="F60" s="1" t="s">
        <v>34</v>
      </c>
      <c r="G60" t="s">
        <v>302</v>
      </c>
      <c r="H60" s="11">
        <f t="shared" si="23"/>
        <v>1</v>
      </c>
      <c r="I60" s="11">
        <f t="shared" si="24"/>
        <v>0</v>
      </c>
      <c r="J60" s="11">
        <f t="shared" si="25"/>
        <v>0</v>
      </c>
      <c r="K60" s="2" t="str">
        <f t="shared" si="26"/>
        <v>Nein</v>
      </c>
      <c r="L60" s="3">
        <f>MAX(S60,AB60,AN60,AW60,BF60,BO60)+LARGE((S60,AB60,AN60,AW60,BF60,BO60),2)+MAX(V60,Y60,AE60,AH60,AK60,AQ60,AT60,AZ60,BC60,BI60,BL60,BR60,BU60)+LARGE((V60,Y60,AE60,AH60,AK60,AQ60,AT60,AZ60,BC60,BI60,BL60,BR60,BU60),2)</f>
        <v>122.19</v>
      </c>
      <c r="M60" s="9">
        <f>IF($F60="M",VLOOKUP($C60,Kader_M[],4,1),VLOOKUP($C60,Kader_W[],4,1))</f>
        <v>31.8</v>
      </c>
      <c r="N60" s="9">
        <f>IF($F60="M",VLOOKUP($C60,Kader_M[],5,1),VLOOKUP($C60,Kader_W[],5,1))</f>
        <v>41.3</v>
      </c>
      <c r="O60" s="9">
        <f>IF($F60="M",VLOOKUP($C60,Kader_M[],6,1),VLOOKUP($C60,Kader_W[],6,1))</f>
        <v>30</v>
      </c>
      <c r="P60" s="9">
        <f>IF($F60="M",VLOOKUP($C60,Kader_M[],7,1),VLOOKUP($C60,Kader_W[],7,1))</f>
        <v>47.5</v>
      </c>
      <c r="Q60" s="9">
        <f>IF($F60="M",VLOOKUP($C60,Kader_M[],8,1),VLOOKUP($C60,Kader_W[],8,1))</f>
        <v>177.6</v>
      </c>
      <c r="R60" s="34">
        <v>32.645000000000003</v>
      </c>
      <c r="S60" s="34">
        <v>42.245000000000005</v>
      </c>
      <c r="T60" s="10">
        <f t="shared" si="27"/>
        <v>1</v>
      </c>
      <c r="U60" s="34">
        <v>14.409999999999998</v>
      </c>
      <c r="V60" s="34">
        <v>23.810000000000002</v>
      </c>
      <c r="W60" s="10">
        <f t="shared" si="28"/>
        <v>0</v>
      </c>
      <c r="X60" s="34">
        <v>0</v>
      </c>
      <c r="Y60" s="34">
        <v>0</v>
      </c>
      <c r="Z60" s="10">
        <f t="shared" si="29"/>
        <v>0</v>
      </c>
      <c r="AA60" s="36">
        <v>0</v>
      </c>
      <c r="AB60" s="36">
        <v>0</v>
      </c>
      <c r="AC60" s="24">
        <f t="shared" si="30"/>
        <v>0</v>
      </c>
      <c r="AF60" s="24">
        <f t="shared" si="31"/>
        <v>0</v>
      </c>
      <c r="AI60" s="24">
        <f t="shared" si="32"/>
        <v>0</v>
      </c>
      <c r="AL60" s="24">
        <f t="shared" si="33"/>
        <v>0</v>
      </c>
      <c r="AM60" s="18">
        <v>31.76</v>
      </c>
      <c r="AN60" s="18">
        <v>41.16</v>
      </c>
      <c r="AO60" s="25">
        <f t="shared" si="34"/>
        <v>0</v>
      </c>
      <c r="AP60" s="18">
        <v>8.875</v>
      </c>
      <c r="AQ60" s="18">
        <v>14.975</v>
      </c>
      <c r="AR60" s="25">
        <f t="shared" si="35"/>
        <v>0</v>
      </c>
      <c r="AS60" s="18">
        <v>0</v>
      </c>
      <c r="AT60" s="18">
        <v>0</v>
      </c>
      <c r="AU60" s="25">
        <f t="shared" si="36"/>
        <v>0</v>
      </c>
      <c r="AX60" s="26">
        <f t="shared" si="37"/>
        <v>0</v>
      </c>
      <c r="BA60" s="26">
        <f t="shared" si="38"/>
        <v>0</v>
      </c>
      <c r="BD60" s="26">
        <f t="shared" si="39"/>
        <v>0</v>
      </c>
      <c r="BG60" s="27">
        <f t="shared" si="40"/>
        <v>0</v>
      </c>
      <c r="BJ60" s="27">
        <f t="shared" si="41"/>
        <v>0</v>
      </c>
      <c r="BM60" s="27">
        <f t="shared" si="42"/>
        <v>0</v>
      </c>
      <c r="BP60" s="24">
        <f t="shared" si="43"/>
        <v>0</v>
      </c>
      <c r="BS60" s="24">
        <f t="shared" si="44"/>
        <v>0</v>
      </c>
      <c r="BV60" s="24">
        <f t="shared" si="45"/>
        <v>0</v>
      </c>
    </row>
    <row r="61" spans="1:74" x14ac:dyDescent="0.2">
      <c r="A61" t="s">
        <v>121</v>
      </c>
      <c r="B61" t="s">
        <v>120</v>
      </c>
      <c r="C61" s="15">
        <v>2006</v>
      </c>
      <c r="D61" s="37">
        <v>13</v>
      </c>
      <c r="E61" t="s">
        <v>233</v>
      </c>
      <c r="F61" s="1" t="s">
        <v>34</v>
      </c>
      <c r="G61" t="s">
        <v>298</v>
      </c>
      <c r="H61" s="11">
        <f t="shared" si="23"/>
        <v>0</v>
      </c>
      <c r="I61" s="11">
        <f t="shared" si="24"/>
        <v>0</v>
      </c>
      <c r="J61" s="11">
        <f t="shared" si="25"/>
        <v>0</v>
      </c>
      <c r="K61" s="2" t="str">
        <f t="shared" si="26"/>
        <v>Nein</v>
      </c>
      <c r="L61" s="3">
        <f>MAX(S61,AB61,AN61,AW61,BF61,BO61)+LARGE((S61,AB61,AN61,AW61,BF61,BO61),2)+MAX(V61,Y61,AE61,AH61,AK61,AQ61,AT61,AZ61,BC61,BI61,BL61,BR61,BU61)+LARGE((V61,Y61,AE61,AH61,AK61,AQ61,AT61,AZ61,BC61,BI61,BL61,BR61,BU61),2)</f>
        <v>111.10499999999999</v>
      </c>
      <c r="M61" s="9">
        <f>IF($F61="M",VLOOKUP($C61,Kader_M[],4,1),VLOOKUP($C61,Kader_W[],4,1))</f>
        <v>31.6</v>
      </c>
      <c r="N61" s="9">
        <f>IF($F61="M",VLOOKUP($C61,Kader_M[],5,1),VLOOKUP($C61,Kader_W[],5,1))</f>
        <v>41.1</v>
      </c>
      <c r="O61" s="9">
        <f>IF($F61="M",VLOOKUP($C61,Kader_M[],6,1),VLOOKUP($C61,Kader_W[],6,1))</f>
        <v>29.6</v>
      </c>
      <c r="P61" s="9">
        <f>IF($F61="M",VLOOKUP($C61,Kader_M[],7,1),VLOOKUP($C61,Kader_W[],7,1))</f>
        <v>46.7</v>
      </c>
      <c r="Q61" s="9">
        <f>IF($F61="M",VLOOKUP($C61,Kader_M[],8,1),VLOOKUP($C61,Kader_W[],8,1))</f>
        <v>175.6</v>
      </c>
      <c r="R61" s="34">
        <v>23.879999999999995</v>
      </c>
      <c r="S61" s="34">
        <v>33.279999999999994</v>
      </c>
      <c r="T61" s="10">
        <f t="shared" si="27"/>
        <v>0</v>
      </c>
      <c r="U61" s="34">
        <v>24.745000000000001</v>
      </c>
      <c r="V61" s="34">
        <v>38.745000000000005</v>
      </c>
      <c r="W61" s="10">
        <f t="shared" si="28"/>
        <v>0</v>
      </c>
      <c r="X61" s="34">
        <v>25.48</v>
      </c>
      <c r="Y61" s="34">
        <v>39.08</v>
      </c>
      <c r="Z61" s="10">
        <f t="shared" si="29"/>
        <v>0</v>
      </c>
      <c r="AA61" s="36">
        <v>0</v>
      </c>
      <c r="AB61" s="36">
        <v>0</v>
      </c>
      <c r="AC61" s="24">
        <f t="shared" si="30"/>
        <v>0</v>
      </c>
      <c r="AF61" s="24">
        <f t="shared" si="31"/>
        <v>0</v>
      </c>
      <c r="AI61" s="24">
        <f t="shared" si="32"/>
        <v>0</v>
      </c>
      <c r="AL61" s="24">
        <f t="shared" si="33"/>
        <v>0</v>
      </c>
      <c r="AM61" s="18">
        <v>0</v>
      </c>
      <c r="AN61" s="18">
        <v>0</v>
      </c>
      <c r="AO61" s="25">
        <f t="shared" si="34"/>
        <v>0</v>
      </c>
      <c r="AP61" s="18">
        <v>0</v>
      </c>
      <c r="AQ61" s="18">
        <v>0</v>
      </c>
      <c r="AR61" s="25">
        <f t="shared" si="35"/>
        <v>0</v>
      </c>
      <c r="AS61" s="18">
        <v>0</v>
      </c>
      <c r="AT61" s="18">
        <v>0</v>
      </c>
      <c r="AU61" s="25">
        <f t="shared" si="36"/>
        <v>0</v>
      </c>
      <c r="AX61" s="26">
        <f t="shared" si="37"/>
        <v>0</v>
      </c>
      <c r="BA61" s="26">
        <f t="shared" si="38"/>
        <v>0</v>
      </c>
      <c r="BD61" s="26">
        <f t="shared" si="39"/>
        <v>0</v>
      </c>
      <c r="BG61" s="27">
        <f t="shared" si="40"/>
        <v>0</v>
      </c>
      <c r="BJ61" s="27">
        <f t="shared" si="41"/>
        <v>0</v>
      </c>
      <c r="BM61" s="27">
        <f t="shared" si="42"/>
        <v>0</v>
      </c>
      <c r="BP61" s="24">
        <f t="shared" si="43"/>
        <v>0</v>
      </c>
      <c r="BS61" s="24">
        <f t="shared" si="44"/>
        <v>0</v>
      </c>
      <c r="BV61" s="24">
        <f t="shared" si="45"/>
        <v>0</v>
      </c>
    </row>
    <row r="62" spans="1:74" x14ac:dyDescent="0.2">
      <c r="A62" t="s">
        <v>416</v>
      </c>
      <c r="B62" t="s">
        <v>438</v>
      </c>
      <c r="C62" s="37">
        <v>2005</v>
      </c>
      <c r="D62" s="37">
        <v>14</v>
      </c>
      <c r="F62" s="1" t="s">
        <v>34</v>
      </c>
      <c r="G62" t="s">
        <v>384</v>
      </c>
      <c r="H62" s="11">
        <f t="shared" si="23"/>
        <v>0</v>
      </c>
      <c r="I62" s="11">
        <f t="shared" si="24"/>
        <v>0</v>
      </c>
      <c r="J62" s="11">
        <f t="shared" si="25"/>
        <v>0</v>
      </c>
      <c r="K62" s="2" t="str">
        <f t="shared" si="26"/>
        <v>Nein</v>
      </c>
      <c r="L62" s="3">
        <f>MAX(S62,AB62,AN62,AW62,BF62,BO62)+LARGE((S62,AB62,AN62,AW62,BF62,BO62),2)+MAX(V62,Y62,AE62,AH62,AK62,AQ62,AT62,AZ62,BC62,BI62,BL62,BR62,BU62)+LARGE((V62,Y62,AE62,AH62,AK62,AQ62,AT62,AZ62,BC62,BI62,BL62,BR62,BU62),2)</f>
        <v>105.035</v>
      </c>
      <c r="M62" s="9">
        <f>IF($F62="M",VLOOKUP($C62,Kader_M[],4,1),VLOOKUP($C62,Kader_W[],4,1))</f>
        <v>31.4</v>
      </c>
      <c r="N62" s="9">
        <f>IF($F62="M",VLOOKUP($C62,Kader_M[],5,1),VLOOKUP($C62,Kader_W[],5,1))</f>
        <v>40.9</v>
      </c>
      <c r="O62" s="9">
        <f>IF($F62="M",VLOOKUP($C62,Kader_M[],6,1),VLOOKUP($C62,Kader_W[],6,1))</f>
        <v>29.8</v>
      </c>
      <c r="P62" s="9">
        <f>IF($F62="M",VLOOKUP($C62,Kader_M[],7,1),VLOOKUP($C62,Kader_W[],7,1))</f>
        <v>47.1</v>
      </c>
      <c r="Q62" s="9">
        <f>IF($F62="M",VLOOKUP($C62,Kader_M[],8,1),VLOOKUP($C62,Kader_W[],8,1))</f>
        <v>176</v>
      </c>
      <c r="R62" s="34">
        <v>0</v>
      </c>
      <c r="S62" s="34">
        <v>0</v>
      </c>
      <c r="T62" s="10">
        <f t="shared" si="27"/>
        <v>0</v>
      </c>
      <c r="U62" s="34">
        <v>0</v>
      </c>
      <c r="V62" s="34">
        <v>0</v>
      </c>
      <c r="W62" s="10">
        <f t="shared" si="28"/>
        <v>0</v>
      </c>
      <c r="X62" s="34">
        <v>0</v>
      </c>
      <c r="Y62" s="34">
        <v>0</v>
      </c>
      <c r="Z62" s="10">
        <f t="shared" si="29"/>
        <v>0</v>
      </c>
      <c r="AA62" s="36">
        <v>0</v>
      </c>
      <c r="AB62" s="36">
        <v>0</v>
      </c>
      <c r="AC62" s="24">
        <f t="shared" si="30"/>
        <v>0</v>
      </c>
      <c r="AF62" s="24">
        <f t="shared" si="31"/>
        <v>0</v>
      </c>
      <c r="AI62" s="24">
        <f t="shared" si="32"/>
        <v>0</v>
      </c>
      <c r="AL62" s="24">
        <f t="shared" si="33"/>
        <v>0</v>
      </c>
      <c r="AM62" s="18">
        <v>29.045000000000002</v>
      </c>
      <c r="AN62" s="18">
        <v>38.545000000000002</v>
      </c>
      <c r="AO62" s="25">
        <f t="shared" si="34"/>
        <v>0</v>
      </c>
      <c r="AP62" s="18">
        <v>26.924999999999997</v>
      </c>
      <c r="AQ62" s="18">
        <v>43.325000000000003</v>
      </c>
      <c r="AR62" s="25">
        <f t="shared" si="35"/>
        <v>0</v>
      </c>
      <c r="AS62" s="18">
        <v>14.365</v>
      </c>
      <c r="AT62" s="18">
        <v>23.164999999999999</v>
      </c>
      <c r="AU62" s="25">
        <f t="shared" si="36"/>
        <v>0</v>
      </c>
      <c r="AX62" s="26">
        <f t="shared" si="37"/>
        <v>0</v>
      </c>
      <c r="BA62" s="26">
        <f t="shared" si="38"/>
        <v>0</v>
      </c>
      <c r="BD62" s="26">
        <f t="shared" si="39"/>
        <v>0</v>
      </c>
      <c r="BG62" s="27">
        <f t="shared" si="40"/>
        <v>0</v>
      </c>
      <c r="BJ62" s="27">
        <f t="shared" si="41"/>
        <v>0</v>
      </c>
      <c r="BM62" s="27">
        <f t="shared" si="42"/>
        <v>0</v>
      </c>
      <c r="BP62" s="24">
        <f t="shared" si="43"/>
        <v>0</v>
      </c>
      <c r="BS62" s="24">
        <f t="shared" si="44"/>
        <v>0</v>
      </c>
      <c r="BV62" s="24">
        <f t="shared" si="45"/>
        <v>0</v>
      </c>
    </row>
    <row r="63" spans="1:74" x14ac:dyDescent="0.2">
      <c r="A63" t="s">
        <v>425</v>
      </c>
      <c r="B63" t="s">
        <v>445</v>
      </c>
      <c r="C63" s="39">
        <v>2001</v>
      </c>
      <c r="D63" s="37">
        <v>18</v>
      </c>
      <c r="F63" s="1" t="s">
        <v>34</v>
      </c>
      <c r="G63" t="s">
        <v>379</v>
      </c>
      <c r="H63" s="11">
        <f t="shared" si="23"/>
        <v>0</v>
      </c>
      <c r="I63" s="11">
        <f t="shared" si="24"/>
        <v>0</v>
      </c>
      <c r="J63" s="11">
        <f t="shared" si="25"/>
        <v>0</v>
      </c>
      <c r="K63" s="2" t="str">
        <f t="shared" si="26"/>
        <v>Nein</v>
      </c>
      <c r="L63" s="3">
        <f>MAX(S63,AB63,AN63,AW63,BF63,BO63)+LARGE((S63,AB63,AN63,AW63,BF63,BO63),2)+MAX(V63,Y63,AE63,AH63,AK63,AQ63,AT63,AZ63,BC63,BI63,BL63,BR63,BU63)+LARGE((V63,Y63,AE63,AH63,AK63,AQ63,AT63,AZ63,BC63,BI63,BL63,BR63,BU63),2)</f>
        <v>86.240000000000009</v>
      </c>
      <c r="M63" s="9">
        <f>IF($F63="M",VLOOKUP($C63,Kader_M[],4,1),VLOOKUP($C63,Kader_W[],4,1))</f>
        <v>31.8</v>
      </c>
      <c r="N63" s="9">
        <f>IF($F63="M",VLOOKUP($C63,Kader_M[],5,1),VLOOKUP($C63,Kader_W[],5,1))</f>
        <v>41.3</v>
      </c>
      <c r="O63" s="9">
        <f>IF($F63="M",VLOOKUP($C63,Kader_M[],6,1),VLOOKUP($C63,Kader_W[],6,1))</f>
        <v>30.3</v>
      </c>
      <c r="P63" s="9">
        <f>IF($F63="M",VLOOKUP($C63,Kader_M[],7,1),VLOOKUP($C63,Kader_W[],7,1))</f>
        <v>49.1</v>
      </c>
      <c r="Q63" s="9">
        <f>IF($F63="M",VLOOKUP($C63,Kader_M[],8,1),VLOOKUP($C63,Kader_W[],8,1))</f>
        <v>180.8</v>
      </c>
      <c r="R63" s="34">
        <v>0</v>
      </c>
      <c r="S63" s="34">
        <v>0</v>
      </c>
      <c r="T63" s="10">
        <f t="shared" si="27"/>
        <v>0</v>
      </c>
      <c r="U63" s="34">
        <v>0</v>
      </c>
      <c r="V63" s="34">
        <v>0</v>
      </c>
      <c r="W63" s="10">
        <f t="shared" si="28"/>
        <v>0</v>
      </c>
      <c r="X63" s="34">
        <v>0</v>
      </c>
      <c r="Y63" s="34">
        <v>0</v>
      </c>
      <c r="Z63" s="10">
        <f t="shared" si="29"/>
        <v>0</v>
      </c>
      <c r="AA63" s="36">
        <v>0</v>
      </c>
      <c r="AB63" s="36">
        <v>0</v>
      </c>
      <c r="AC63" s="24">
        <f t="shared" si="30"/>
        <v>0</v>
      </c>
      <c r="AF63" s="24">
        <f t="shared" si="31"/>
        <v>0</v>
      </c>
      <c r="AI63" s="24">
        <f t="shared" si="32"/>
        <v>0</v>
      </c>
      <c r="AL63" s="24">
        <f t="shared" si="33"/>
        <v>0</v>
      </c>
      <c r="AM63" s="18">
        <v>29.310000000000002</v>
      </c>
      <c r="AN63" s="18">
        <v>38.71</v>
      </c>
      <c r="AO63" s="25">
        <f t="shared" si="34"/>
        <v>0</v>
      </c>
      <c r="AP63" s="18">
        <v>29.73</v>
      </c>
      <c r="AQ63" s="18">
        <v>47.53</v>
      </c>
      <c r="AR63" s="25">
        <f t="shared" si="35"/>
        <v>0</v>
      </c>
      <c r="AS63" s="18">
        <v>0</v>
      </c>
      <c r="AT63" s="18">
        <v>0</v>
      </c>
      <c r="AU63" s="25">
        <f t="shared" si="36"/>
        <v>0</v>
      </c>
      <c r="AX63" s="26">
        <f t="shared" si="37"/>
        <v>0</v>
      </c>
      <c r="BA63" s="26">
        <f t="shared" si="38"/>
        <v>0</v>
      </c>
      <c r="BD63" s="26">
        <f t="shared" si="39"/>
        <v>0</v>
      </c>
      <c r="BG63" s="27">
        <f t="shared" si="40"/>
        <v>0</v>
      </c>
      <c r="BJ63" s="27">
        <f t="shared" si="41"/>
        <v>0</v>
      </c>
      <c r="BM63" s="27">
        <f t="shared" si="42"/>
        <v>0</v>
      </c>
      <c r="BP63" s="24">
        <f t="shared" si="43"/>
        <v>0</v>
      </c>
      <c r="BS63" s="24">
        <f t="shared" si="44"/>
        <v>0</v>
      </c>
      <c r="BV63" s="24">
        <f t="shared" si="45"/>
        <v>0</v>
      </c>
    </row>
    <row r="64" spans="1:74" x14ac:dyDescent="0.2">
      <c r="A64" t="s">
        <v>421</v>
      </c>
      <c r="B64" t="s">
        <v>451</v>
      </c>
      <c r="C64" s="39">
        <v>2003</v>
      </c>
      <c r="D64" s="37">
        <v>16</v>
      </c>
      <c r="F64" s="1" t="s">
        <v>34</v>
      </c>
      <c r="G64" t="s">
        <v>408</v>
      </c>
      <c r="H64" s="11">
        <f t="shared" si="23"/>
        <v>0</v>
      </c>
      <c r="I64" s="11">
        <f t="shared" si="24"/>
        <v>0</v>
      </c>
      <c r="J64" s="11">
        <f t="shared" si="25"/>
        <v>0</v>
      </c>
      <c r="K64" s="2" t="str">
        <f t="shared" si="26"/>
        <v>Nein</v>
      </c>
      <c r="L64" s="3">
        <f>MAX(S64,AB64,AN64,AW64,BF64,BO64)+LARGE((S64,AB64,AN64,AW64,BF64,BO64),2)+MAX(V64,Y64,AE64,AH64,AK64,AQ64,AT64,AZ64,BC64,BI64,BL64,BR64,BU64)+LARGE((V64,Y64,AE64,AH64,AK64,AQ64,AT64,AZ64,BC64,BI64,BL64,BR64,BU64),2)</f>
        <v>85.15</v>
      </c>
      <c r="M64" s="9">
        <f>IF($F64="M",VLOOKUP($C64,Kader_M[],4,1),VLOOKUP($C64,Kader_W[],4,1))</f>
        <v>31.6</v>
      </c>
      <c r="N64" s="9">
        <f>IF($F64="M",VLOOKUP($C64,Kader_M[],5,1),VLOOKUP($C64,Kader_W[],5,1))</f>
        <v>41.1</v>
      </c>
      <c r="O64" s="9">
        <f>IF($F64="M",VLOOKUP($C64,Kader_M[],6,1),VLOOKUP($C64,Kader_W[],6,1))</f>
        <v>30.2</v>
      </c>
      <c r="P64" s="9">
        <f>IF($F64="M",VLOOKUP($C64,Kader_M[],7,1),VLOOKUP($C64,Kader_W[],7,1))</f>
        <v>48.1</v>
      </c>
      <c r="Q64" s="9">
        <f>IF($F64="M",VLOOKUP($C64,Kader_M[],8,1),VLOOKUP($C64,Kader_W[],8,1))</f>
        <v>178.4</v>
      </c>
      <c r="R64" s="34">
        <v>0</v>
      </c>
      <c r="S64" s="34">
        <v>0</v>
      </c>
      <c r="T64" s="10">
        <f t="shared" si="27"/>
        <v>0</v>
      </c>
      <c r="U64" s="34">
        <v>0</v>
      </c>
      <c r="V64" s="34">
        <v>0</v>
      </c>
      <c r="W64" s="10">
        <f t="shared" si="28"/>
        <v>0</v>
      </c>
      <c r="X64" s="34">
        <v>0</v>
      </c>
      <c r="Y64" s="34">
        <v>0</v>
      </c>
      <c r="Z64" s="10">
        <f t="shared" si="29"/>
        <v>0</v>
      </c>
      <c r="AA64" s="36">
        <v>0</v>
      </c>
      <c r="AB64" s="36">
        <v>0</v>
      </c>
      <c r="AC64" s="24">
        <f t="shared" si="30"/>
        <v>0</v>
      </c>
      <c r="AF64" s="24">
        <f t="shared" si="31"/>
        <v>0</v>
      </c>
      <c r="AI64" s="24">
        <f t="shared" si="32"/>
        <v>0</v>
      </c>
      <c r="AL64" s="24">
        <f t="shared" si="33"/>
        <v>0</v>
      </c>
      <c r="AM64" s="18">
        <v>30.805</v>
      </c>
      <c r="AN64" s="18">
        <v>40.204999999999998</v>
      </c>
      <c r="AO64" s="25">
        <f t="shared" si="34"/>
        <v>0</v>
      </c>
      <c r="AP64" s="18">
        <v>27.445</v>
      </c>
      <c r="AQ64" s="18">
        <v>44.945</v>
      </c>
      <c r="AR64" s="25">
        <f t="shared" si="35"/>
        <v>0</v>
      </c>
      <c r="AS64" s="18">
        <v>0</v>
      </c>
      <c r="AT64" s="18">
        <v>0</v>
      </c>
      <c r="AU64" s="25">
        <f t="shared" si="36"/>
        <v>0</v>
      </c>
      <c r="AX64" s="26">
        <f t="shared" si="37"/>
        <v>0</v>
      </c>
      <c r="BA64" s="26">
        <f t="shared" si="38"/>
        <v>0</v>
      </c>
      <c r="BD64" s="26">
        <f t="shared" si="39"/>
        <v>0</v>
      </c>
      <c r="BG64" s="27">
        <f t="shared" si="40"/>
        <v>0</v>
      </c>
      <c r="BJ64" s="27">
        <f t="shared" si="41"/>
        <v>0</v>
      </c>
      <c r="BM64" s="27">
        <f t="shared" si="42"/>
        <v>0</v>
      </c>
      <c r="BP64" s="24">
        <f t="shared" si="43"/>
        <v>0</v>
      </c>
      <c r="BS64" s="24">
        <f t="shared" si="44"/>
        <v>0</v>
      </c>
      <c r="BV64" s="24">
        <f t="shared" si="45"/>
        <v>0</v>
      </c>
    </row>
    <row r="65" spans="1:74" x14ac:dyDescent="0.2">
      <c r="A65" t="s">
        <v>419</v>
      </c>
      <c r="B65" t="s">
        <v>441</v>
      </c>
      <c r="C65" s="39">
        <v>2004</v>
      </c>
      <c r="D65" s="37">
        <v>15</v>
      </c>
      <c r="F65" s="32" t="s">
        <v>34</v>
      </c>
      <c r="G65" t="s">
        <v>375</v>
      </c>
      <c r="H65" s="11">
        <f t="shared" si="23"/>
        <v>0</v>
      </c>
      <c r="I65" s="11">
        <f t="shared" si="24"/>
        <v>0</v>
      </c>
      <c r="J65" s="11">
        <f t="shared" si="25"/>
        <v>0</v>
      </c>
      <c r="K65" s="32" t="str">
        <f t="shared" si="26"/>
        <v>Nein</v>
      </c>
      <c r="L65" s="3">
        <f>MAX(S65,AB65,AN65,AW65,BF65,BO65)+LARGE((S65,AB65,AN65,AW65,BF65,BO65),2)+MAX(V65,Y65,AE65,AH65,AK65,AQ65,AT65,AZ65,BC65,BI65,BL65,BR65,BU65)+LARGE((V65,Y65,AE65,AH65,AK65,AQ65,AT65,AZ65,BC65,BI65,BL65,BR65,BU65),2)</f>
        <v>83.844999999999999</v>
      </c>
      <c r="M65" s="33">
        <f>IF($F65="M",VLOOKUP($C65,Kader_M[],4,1),VLOOKUP($C65,Kader_W[],4,1))</f>
        <v>31.8</v>
      </c>
      <c r="N65" s="33">
        <f>IF($F65="M",VLOOKUP($C65,Kader_M[],5,1),VLOOKUP($C65,Kader_W[],5,1))</f>
        <v>41.3</v>
      </c>
      <c r="O65" s="33">
        <f>IF($F65="M",VLOOKUP($C65,Kader_M[],6,1),VLOOKUP($C65,Kader_W[],6,1))</f>
        <v>30</v>
      </c>
      <c r="P65" s="33">
        <f>IF($F65="M",VLOOKUP($C65,Kader_M[],7,1),VLOOKUP($C65,Kader_W[],7,1))</f>
        <v>47.5</v>
      </c>
      <c r="Q65" s="33">
        <f>IF($F65="M",VLOOKUP($C65,Kader_M[],8,1),VLOOKUP($C65,Kader_W[],8,1))</f>
        <v>177.6</v>
      </c>
      <c r="R65" s="34">
        <v>0</v>
      </c>
      <c r="S65" s="34">
        <v>0</v>
      </c>
      <c r="T65" s="10">
        <f t="shared" si="27"/>
        <v>0</v>
      </c>
      <c r="U65" s="34">
        <v>0</v>
      </c>
      <c r="V65" s="34">
        <v>0</v>
      </c>
      <c r="W65" s="10">
        <f t="shared" si="28"/>
        <v>0</v>
      </c>
      <c r="X65" s="34">
        <v>0</v>
      </c>
      <c r="Y65" s="34">
        <v>0</v>
      </c>
      <c r="Z65" s="10">
        <f t="shared" si="29"/>
        <v>0</v>
      </c>
      <c r="AA65" s="36">
        <v>0</v>
      </c>
      <c r="AB65" s="36">
        <v>0</v>
      </c>
      <c r="AC65" s="24">
        <f t="shared" si="30"/>
        <v>0</v>
      </c>
      <c r="AF65" s="24">
        <f t="shared" si="31"/>
        <v>0</v>
      </c>
      <c r="AI65" s="24">
        <f t="shared" si="32"/>
        <v>0</v>
      </c>
      <c r="AL65" s="24">
        <f t="shared" si="33"/>
        <v>0</v>
      </c>
      <c r="AM65" s="18">
        <v>29.729999999999997</v>
      </c>
      <c r="AN65" s="18">
        <v>39.43</v>
      </c>
      <c r="AO65" s="25">
        <f t="shared" si="34"/>
        <v>0</v>
      </c>
      <c r="AP65" s="18">
        <v>26.715</v>
      </c>
      <c r="AQ65" s="18">
        <v>44.414999999999999</v>
      </c>
      <c r="AR65" s="25">
        <f t="shared" si="35"/>
        <v>0</v>
      </c>
      <c r="AS65" s="18">
        <v>0</v>
      </c>
      <c r="AT65" s="18">
        <v>0</v>
      </c>
      <c r="AU65" s="25">
        <f t="shared" si="36"/>
        <v>0</v>
      </c>
      <c r="AX65" s="26">
        <f t="shared" si="37"/>
        <v>0</v>
      </c>
      <c r="BA65" s="26">
        <f t="shared" si="38"/>
        <v>0</v>
      </c>
      <c r="BD65" s="26">
        <f t="shared" si="39"/>
        <v>0</v>
      </c>
      <c r="BG65" s="27">
        <f t="shared" si="40"/>
        <v>0</v>
      </c>
      <c r="BJ65" s="27">
        <f t="shared" si="41"/>
        <v>0</v>
      </c>
      <c r="BM65" s="27">
        <f t="shared" si="42"/>
        <v>0</v>
      </c>
      <c r="BP65" s="24">
        <f t="shared" si="43"/>
        <v>0</v>
      </c>
      <c r="BS65" s="24">
        <f t="shared" si="44"/>
        <v>0</v>
      </c>
      <c r="BV65" s="24">
        <f t="shared" si="45"/>
        <v>0</v>
      </c>
    </row>
    <row r="66" spans="1:74" x14ac:dyDescent="0.2">
      <c r="A66" t="s">
        <v>411</v>
      </c>
      <c r="B66" t="s">
        <v>433</v>
      </c>
      <c r="C66" s="1">
        <v>2006</v>
      </c>
      <c r="D66" s="37">
        <v>13</v>
      </c>
      <c r="F66" s="1" t="s">
        <v>34</v>
      </c>
      <c r="G66" t="s">
        <v>368</v>
      </c>
      <c r="H66" s="11">
        <f t="shared" si="23"/>
        <v>0</v>
      </c>
      <c r="I66" s="11">
        <f t="shared" si="24"/>
        <v>0</v>
      </c>
      <c r="J66" s="11">
        <f t="shared" si="25"/>
        <v>0</v>
      </c>
      <c r="K66" s="37" t="str">
        <f t="shared" si="26"/>
        <v>Nein</v>
      </c>
      <c r="L66" s="3">
        <f>MAX(S66,AB66,AN66,AW66,BF66,BO66)+LARGE((S66,AB66,AN66,AW66,BF66,BO66),2)+MAX(V66,Y66,AE66,AH66,AK66,AQ66,AT66,AZ66,BC66,BI66,BL66,BR66,BU66)+LARGE((V66,Y66,AE66,AH66,AK66,AQ66,AT66,AZ66,BC66,BI66,BL66,BR66,BU66),2)</f>
        <v>83.58</v>
      </c>
      <c r="M66" s="38">
        <f>IF($F66="M",VLOOKUP($C66,Kader_M[],4,1),VLOOKUP($C66,Kader_W[],4,1))</f>
        <v>31.6</v>
      </c>
      <c r="N66" s="38">
        <f>IF($F66="M",VLOOKUP($C66,Kader_M[],5,1),VLOOKUP($C66,Kader_W[],5,1))</f>
        <v>41.1</v>
      </c>
      <c r="O66" s="38">
        <f>IF($F66="M",VLOOKUP($C66,Kader_M[],6,1),VLOOKUP($C66,Kader_W[],6,1))</f>
        <v>29.6</v>
      </c>
      <c r="P66" s="38">
        <f>IF($F66="M",VLOOKUP($C66,Kader_M[],7,1),VLOOKUP($C66,Kader_W[],7,1))</f>
        <v>46.7</v>
      </c>
      <c r="Q66" s="38">
        <f>IF($F66="M",VLOOKUP($C66,Kader_M[],8,1),VLOOKUP($C66,Kader_W[],8,1))</f>
        <v>175.6</v>
      </c>
      <c r="R66" s="34">
        <v>0</v>
      </c>
      <c r="S66" s="34">
        <v>0</v>
      </c>
      <c r="T66" s="10">
        <f t="shared" si="27"/>
        <v>0</v>
      </c>
      <c r="U66" s="34">
        <v>0</v>
      </c>
      <c r="V66" s="34">
        <v>0</v>
      </c>
      <c r="W66" s="10">
        <f t="shared" si="28"/>
        <v>0</v>
      </c>
      <c r="X66" s="34">
        <v>0</v>
      </c>
      <c r="Y66" s="34">
        <v>0</v>
      </c>
      <c r="Z66" s="10">
        <f t="shared" si="29"/>
        <v>0</v>
      </c>
      <c r="AA66" s="36">
        <v>0</v>
      </c>
      <c r="AB66" s="36">
        <v>0</v>
      </c>
      <c r="AC66" s="24">
        <f t="shared" si="30"/>
        <v>0</v>
      </c>
      <c r="AF66" s="24">
        <f t="shared" si="31"/>
        <v>0</v>
      </c>
      <c r="AI66" s="24">
        <f t="shared" si="32"/>
        <v>0</v>
      </c>
      <c r="AL66" s="24">
        <f t="shared" si="33"/>
        <v>0</v>
      </c>
      <c r="AM66" s="18">
        <v>30.035</v>
      </c>
      <c r="AN66" s="18">
        <v>39.534999999999997</v>
      </c>
      <c r="AO66" s="25">
        <f t="shared" si="34"/>
        <v>0</v>
      </c>
      <c r="AP66" s="18">
        <v>30.445</v>
      </c>
      <c r="AQ66" s="18">
        <v>44.045000000000002</v>
      </c>
      <c r="AR66" s="25">
        <f t="shared" si="35"/>
        <v>0</v>
      </c>
      <c r="AS66" s="18">
        <v>0</v>
      </c>
      <c r="AT66" s="18">
        <v>0</v>
      </c>
      <c r="AU66" s="25">
        <f t="shared" si="36"/>
        <v>0</v>
      </c>
      <c r="AX66" s="26">
        <f t="shared" si="37"/>
        <v>0</v>
      </c>
      <c r="BA66" s="26">
        <f t="shared" si="38"/>
        <v>0</v>
      </c>
      <c r="BD66" s="26">
        <f t="shared" si="39"/>
        <v>0</v>
      </c>
      <c r="BG66" s="27">
        <f t="shared" si="40"/>
        <v>0</v>
      </c>
      <c r="BJ66" s="27">
        <f t="shared" si="41"/>
        <v>0</v>
      </c>
      <c r="BM66" s="27">
        <f t="shared" si="42"/>
        <v>0</v>
      </c>
      <c r="BP66" s="24">
        <f t="shared" si="43"/>
        <v>0</v>
      </c>
      <c r="BS66" s="24">
        <f t="shared" si="44"/>
        <v>0</v>
      </c>
      <c r="BV66" s="24">
        <f t="shared" si="45"/>
        <v>0</v>
      </c>
    </row>
    <row r="67" spans="1:74" x14ac:dyDescent="0.2">
      <c r="A67" t="s">
        <v>430</v>
      </c>
      <c r="B67" t="s">
        <v>150</v>
      </c>
      <c r="C67" s="39">
        <v>1998</v>
      </c>
      <c r="D67" s="37">
        <v>21</v>
      </c>
      <c r="F67" s="1" t="s">
        <v>34</v>
      </c>
      <c r="G67" t="s">
        <v>395</v>
      </c>
      <c r="H67" s="11">
        <f t="shared" ref="H67:H90" si="46">T67+AC67+AO67+AX67+BG67+BP67</f>
        <v>0</v>
      </c>
      <c r="I67" s="11">
        <f t="shared" ref="I67:I90" si="47">W67+Z67+AF67+AI67+AL67+AR67+AU67+BA67+BD67+BJ67+BM67+BS67+BV67</f>
        <v>0</v>
      </c>
      <c r="J67" s="11">
        <f t="shared" ref="J67:J90" si="48">IF(L67&gt;Q67,1,0)</f>
        <v>0</v>
      </c>
      <c r="K67" s="37" t="str">
        <f t="shared" ref="K67:K90" si="49">IF(AND(H67&gt;1,I67&gt;1,L67&gt;Q67),"Ja","Nein")</f>
        <v>Nein</v>
      </c>
      <c r="L67" s="3">
        <f>MAX(S67,AB67,AN67,AW67,BF67,BO67)+LARGE((S67,AB67,AN67,AW67,BF67,BO67),2)+MAX(V67,Y67,AE67,AH67,AK67,AQ67,AT67,AZ67,BC67,BI67,BL67,BR67,BU67)+LARGE((V67,Y67,AE67,AH67,AK67,AQ67,AT67,AZ67,BC67,BI67,BL67,BR67,BU67),2)</f>
        <v>83.460000000000008</v>
      </c>
      <c r="M67" s="38">
        <f>IF($F67="M",VLOOKUP($C67,Kader_M[],4,1),VLOOKUP($C67,Kader_W[],4,1))</f>
        <v>33.200000000000003</v>
      </c>
      <c r="N67" s="38">
        <f>IF($F67="M",VLOOKUP($C67,Kader_M[],5,1),VLOOKUP($C67,Kader_W[],5,1))</f>
        <v>42.7</v>
      </c>
      <c r="O67" s="38">
        <f>IF($F67="M",VLOOKUP($C67,Kader_M[],6,1),VLOOKUP($C67,Kader_W[],6,1))</f>
        <v>30.6</v>
      </c>
      <c r="P67" s="38">
        <f>IF($F67="M",VLOOKUP($C67,Kader_M[],7,1),VLOOKUP($C67,Kader_W[],7,1))</f>
        <v>50.9</v>
      </c>
      <c r="Q67" s="38">
        <f>IF($F67="M",VLOOKUP($C67,Kader_M[],8,1),VLOOKUP($C67,Kader_W[],8,1))</f>
        <v>187.2</v>
      </c>
      <c r="R67" s="34">
        <v>0</v>
      </c>
      <c r="S67" s="34">
        <v>0</v>
      </c>
      <c r="T67" s="10">
        <f t="shared" ref="T67:T90" si="50">IF(OR(R67&lt;M67,S67&lt;N67),0,1)</f>
        <v>0</v>
      </c>
      <c r="U67" s="34">
        <v>0</v>
      </c>
      <c r="V67" s="34">
        <v>0</v>
      </c>
      <c r="W67" s="10">
        <f t="shared" ref="W67:W90" si="51">IF(OR(U67&lt;O67,V67&lt;P67),0,1)</f>
        <v>0</v>
      </c>
      <c r="X67" s="34">
        <v>0</v>
      </c>
      <c r="Y67" s="34">
        <v>0</v>
      </c>
      <c r="Z67" s="10">
        <f t="shared" ref="Z67:Z90" si="52">IF(OR(X67&lt;O67,Y67&lt;P67),0,1)</f>
        <v>0</v>
      </c>
      <c r="AA67" s="36">
        <v>0</v>
      </c>
      <c r="AB67" s="36">
        <v>0</v>
      </c>
      <c r="AC67" s="24">
        <f t="shared" ref="AC67:AC90" si="53">IF(OR(AA67&lt;$M67,AB67&lt;$N67),0,1)</f>
        <v>0</v>
      </c>
      <c r="AF67" s="24">
        <f t="shared" ref="AF67:AF90" si="54">IF(OR(AD67&lt;$O67,AE67&lt;$P67),0,1)</f>
        <v>0</v>
      </c>
      <c r="AI67" s="24">
        <f t="shared" ref="AI67:AI90" si="55">IF(OR(AG67&lt;$O67,AH67&lt;$P67),0,1)</f>
        <v>0</v>
      </c>
      <c r="AL67" s="24">
        <f t="shared" ref="AL67:AL90" si="56">IF(OR(AJ67&lt;$O67,AK67&lt;$P67),0,1)</f>
        <v>0</v>
      </c>
      <c r="AM67" s="18">
        <v>29.53</v>
      </c>
      <c r="AN67" s="18">
        <v>38.630000000000003</v>
      </c>
      <c r="AO67" s="25">
        <f t="shared" ref="AO67:AO90" si="57">IF(OR(AM67&lt;$M67,AN67&lt;$N67),0,1)</f>
        <v>0</v>
      </c>
      <c r="AP67" s="18">
        <v>28.13</v>
      </c>
      <c r="AQ67" s="18">
        <v>44.83</v>
      </c>
      <c r="AR67" s="25">
        <f t="shared" ref="AR67:AR90" si="58">IF(OR(AP67&lt;$O67,AQ67&lt;$P67),0,1)</f>
        <v>0</v>
      </c>
      <c r="AS67" s="18">
        <v>0</v>
      </c>
      <c r="AT67" s="18">
        <v>0</v>
      </c>
      <c r="AU67" s="25">
        <f t="shared" ref="AU67:AU90" si="59">IF(OR(AS67&lt;$O67,AT67&lt;$P67),0,1)</f>
        <v>0</v>
      </c>
      <c r="AX67" s="26">
        <f t="shared" ref="AX67:AX90" si="60">IF(OR(AV67&lt;$M67,AW67&lt;$N67),0,1)</f>
        <v>0</v>
      </c>
      <c r="BA67" s="26">
        <f t="shared" ref="BA67:BA90" si="61">IF(OR(AY67&lt;$O67,AZ67&lt;$P67),0,1)</f>
        <v>0</v>
      </c>
      <c r="BD67" s="26">
        <f t="shared" ref="BD67:BD90" si="62">IF(OR(BB67&lt;$O67,BC67&lt;$P67),0,1)</f>
        <v>0</v>
      </c>
      <c r="BG67" s="27">
        <f t="shared" ref="BG67:BG90" si="63">IF(OR(BE67&lt;$M67,BF67&lt;$N67),0,1)</f>
        <v>0</v>
      </c>
      <c r="BJ67" s="27">
        <f t="shared" ref="BJ67:BJ90" si="64">IF(OR(BH67&lt;$O67,BI67&lt;$P67),0,1)</f>
        <v>0</v>
      </c>
      <c r="BM67" s="27">
        <f t="shared" ref="BM67:BM90" si="65">IF(OR(BK67&lt;$O67,BL67&lt;$P67),0,1)</f>
        <v>0</v>
      </c>
      <c r="BP67" s="24">
        <f t="shared" ref="BP67:BP90" si="66">IF(OR(BN67&lt;$M67,BO67&lt;$N67),0,1)</f>
        <v>0</v>
      </c>
      <c r="BS67" s="24">
        <f t="shared" ref="BS67:BS90" si="67">IF(OR(BQ67&lt;$O67,BR67&lt;$P67),0,1)</f>
        <v>0</v>
      </c>
      <c r="BV67" s="24">
        <f t="shared" ref="BV67:BV90" si="68">IF(OR(BT67&lt;$O67,BU67&lt;$P67),0,1)</f>
        <v>0</v>
      </c>
    </row>
    <row r="68" spans="1:74" x14ac:dyDescent="0.2">
      <c r="A68" t="s">
        <v>151</v>
      </c>
      <c r="B68" t="s">
        <v>150</v>
      </c>
      <c r="C68" s="15">
        <v>2001</v>
      </c>
      <c r="D68" s="37">
        <v>18</v>
      </c>
      <c r="E68" t="s">
        <v>220</v>
      </c>
      <c r="F68" s="1" t="s">
        <v>34</v>
      </c>
      <c r="G68" t="s">
        <v>316</v>
      </c>
      <c r="H68" s="11">
        <f t="shared" si="46"/>
        <v>0</v>
      </c>
      <c r="I68" s="11">
        <f t="shared" si="47"/>
        <v>0</v>
      </c>
      <c r="J68" s="11">
        <f t="shared" si="48"/>
        <v>0</v>
      </c>
      <c r="K68" s="37" t="str">
        <f t="shared" si="49"/>
        <v>Nein</v>
      </c>
      <c r="L68" s="3">
        <f>MAX(S68,AB68,AN68,AW68,BF68,BO68)+LARGE((S68,AB68,AN68,AW68,BF68,BO68),2)+MAX(V68,Y68,AE68,AH68,AK68,AQ68,AT68,AZ68,BC68,BI68,BL68,BR68,BU68)+LARGE((V68,Y68,AE68,AH68,AK68,AQ68,AT68,AZ68,BC68,BI68,BL68,BR68,BU68),2)</f>
        <v>82.724999999999994</v>
      </c>
      <c r="M68" s="38">
        <f>IF($F68="M",VLOOKUP($C68,Kader_M[],4,1),VLOOKUP($C68,Kader_W[],4,1))</f>
        <v>31.8</v>
      </c>
      <c r="N68" s="38">
        <f>IF($F68="M",VLOOKUP($C68,Kader_M[],5,1),VLOOKUP($C68,Kader_W[],5,1))</f>
        <v>41.3</v>
      </c>
      <c r="O68" s="38">
        <f>IF($F68="M",VLOOKUP($C68,Kader_M[],6,1),VLOOKUP($C68,Kader_W[],6,1))</f>
        <v>30.3</v>
      </c>
      <c r="P68" s="38">
        <f>IF($F68="M",VLOOKUP($C68,Kader_M[],7,1),VLOOKUP($C68,Kader_W[],7,1))</f>
        <v>49.1</v>
      </c>
      <c r="Q68" s="38">
        <f>IF($F68="M",VLOOKUP($C68,Kader_M[],8,1),VLOOKUP($C68,Kader_W[],8,1))</f>
        <v>180.8</v>
      </c>
      <c r="R68" s="34">
        <v>29.7</v>
      </c>
      <c r="S68" s="34">
        <v>39.4</v>
      </c>
      <c r="T68" s="10">
        <f t="shared" si="50"/>
        <v>0</v>
      </c>
      <c r="U68" s="34">
        <v>27.225000000000001</v>
      </c>
      <c r="V68" s="34">
        <v>43.324999999999996</v>
      </c>
      <c r="W68" s="10">
        <f t="shared" si="51"/>
        <v>0</v>
      </c>
      <c r="X68" s="34">
        <v>0</v>
      </c>
      <c r="Y68" s="34">
        <v>0</v>
      </c>
      <c r="Z68" s="10">
        <f t="shared" si="52"/>
        <v>0</v>
      </c>
      <c r="AA68" s="36">
        <v>0</v>
      </c>
      <c r="AB68" s="36">
        <v>0</v>
      </c>
      <c r="AC68" s="24">
        <f t="shared" si="53"/>
        <v>0</v>
      </c>
      <c r="AF68" s="24">
        <f t="shared" si="54"/>
        <v>0</v>
      </c>
      <c r="AI68" s="24">
        <f t="shared" si="55"/>
        <v>0</v>
      </c>
      <c r="AL68" s="24">
        <f t="shared" si="56"/>
        <v>0</v>
      </c>
      <c r="AM68" s="18">
        <v>0</v>
      </c>
      <c r="AN68" s="18">
        <v>0</v>
      </c>
      <c r="AO68" s="25">
        <f t="shared" si="57"/>
        <v>0</v>
      </c>
      <c r="AP68" s="18">
        <v>0</v>
      </c>
      <c r="AQ68" s="18">
        <v>0</v>
      </c>
      <c r="AR68" s="25">
        <f t="shared" si="58"/>
        <v>0</v>
      </c>
      <c r="AS68" s="18">
        <v>0</v>
      </c>
      <c r="AT68" s="18">
        <v>0</v>
      </c>
      <c r="AU68" s="25">
        <f t="shared" si="59"/>
        <v>0</v>
      </c>
      <c r="AX68" s="26">
        <f t="shared" si="60"/>
        <v>0</v>
      </c>
      <c r="BA68" s="26">
        <f t="shared" si="61"/>
        <v>0</v>
      </c>
      <c r="BD68" s="26">
        <f t="shared" si="62"/>
        <v>0</v>
      </c>
      <c r="BG68" s="27">
        <f t="shared" si="63"/>
        <v>0</v>
      </c>
      <c r="BJ68" s="27">
        <f t="shared" si="64"/>
        <v>0</v>
      </c>
      <c r="BM68" s="27">
        <f t="shared" si="65"/>
        <v>0</v>
      </c>
      <c r="BP68" s="24">
        <f t="shared" si="66"/>
        <v>0</v>
      </c>
      <c r="BS68" s="24">
        <f t="shared" si="67"/>
        <v>0</v>
      </c>
      <c r="BV68" s="24">
        <f t="shared" si="68"/>
        <v>0</v>
      </c>
    </row>
    <row r="69" spans="1:74" x14ac:dyDescent="0.2">
      <c r="A69" t="s">
        <v>447</v>
      </c>
      <c r="B69" t="s">
        <v>448</v>
      </c>
      <c r="C69" s="39">
        <v>1998</v>
      </c>
      <c r="D69" s="37">
        <v>21</v>
      </c>
      <c r="F69" s="1" t="s">
        <v>34</v>
      </c>
      <c r="G69" t="s">
        <v>402</v>
      </c>
      <c r="H69" s="11">
        <f t="shared" si="46"/>
        <v>0</v>
      </c>
      <c r="I69" s="11">
        <f t="shared" si="47"/>
        <v>0</v>
      </c>
      <c r="J69" s="11">
        <f t="shared" si="48"/>
        <v>0</v>
      </c>
      <c r="K69" s="37" t="str">
        <f t="shared" si="49"/>
        <v>Nein</v>
      </c>
      <c r="L69" s="3">
        <f>MAX(S69,AB69,AN69,AW69,BF69,BO69)+LARGE((S69,AB69,AN69,AW69,BF69,BO69),2)+MAX(V69,Y69,AE69,AH69,AK69,AQ69,AT69,AZ69,BC69,BI69,BL69,BR69,BU69)+LARGE((V69,Y69,AE69,AH69,AK69,AQ69,AT69,AZ69,BC69,BI69,BL69,BR69,BU69),2)</f>
        <v>82.224999999999994</v>
      </c>
      <c r="M69" s="38">
        <f>IF($F69="M",VLOOKUP($C69,Kader_M[],4,1),VLOOKUP($C69,Kader_W[],4,1))</f>
        <v>33.200000000000003</v>
      </c>
      <c r="N69" s="38">
        <f>IF($F69="M",VLOOKUP($C69,Kader_M[],5,1),VLOOKUP($C69,Kader_W[],5,1))</f>
        <v>42.7</v>
      </c>
      <c r="O69" s="38">
        <f>IF($F69="M",VLOOKUP($C69,Kader_M[],6,1),VLOOKUP($C69,Kader_W[],6,1))</f>
        <v>30.6</v>
      </c>
      <c r="P69" s="38">
        <f>IF($F69="M",VLOOKUP($C69,Kader_M[],7,1),VLOOKUP($C69,Kader_W[],7,1))</f>
        <v>50.9</v>
      </c>
      <c r="Q69" s="38">
        <f>IF($F69="M",VLOOKUP($C69,Kader_M[],8,1),VLOOKUP($C69,Kader_W[],8,1))</f>
        <v>187.2</v>
      </c>
      <c r="R69" s="34">
        <v>0</v>
      </c>
      <c r="S69" s="34">
        <v>0</v>
      </c>
      <c r="T69" s="10">
        <f t="shared" si="50"/>
        <v>0</v>
      </c>
      <c r="U69" s="34">
        <v>0</v>
      </c>
      <c r="V69" s="34">
        <v>0</v>
      </c>
      <c r="W69" s="10">
        <f t="shared" si="51"/>
        <v>0</v>
      </c>
      <c r="X69" s="34">
        <v>0</v>
      </c>
      <c r="Y69" s="34">
        <v>0</v>
      </c>
      <c r="Z69" s="10">
        <f t="shared" si="52"/>
        <v>0</v>
      </c>
      <c r="AA69" s="36">
        <v>0</v>
      </c>
      <c r="AB69" s="36">
        <v>0</v>
      </c>
      <c r="AC69" s="24">
        <f t="shared" si="53"/>
        <v>0</v>
      </c>
      <c r="AF69" s="24">
        <f t="shared" si="54"/>
        <v>0</v>
      </c>
      <c r="AI69" s="24">
        <f t="shared" si="55"/>
        <v>0</v>
      </c>
      <c r="AL69" s="24">
        <f t="shared" si="56"/>
        <v>0</v>
      </c>
      <c r="AM69" s="18">
        <v>29.5</v>
      </c>
      <c r="AN69" s="18">
        <v>41.4</v>
      </c>
      <c r="AO69" s="25">
        <f t="shared" si="57"/>
        <v>0</v>
      </c>
      <c r="AP69" s="18">
        <v>25.925000000000001</v>
      </c>
      <c r="AQ69" s="18">
        <v>40.825000000000003</v>
      </c>
      <c r="AR69" s="25">
        <f t="shared" si="58"/>
        <v>0</v>
      </c>
      <c r="AS69" s="18">
        <v>0</v>
      </c>
      <c r="AT69" s="18">
        <v>0</v>
      </c>
      <c r="AU69" s="25">
        <f t="shared" si="59"/>
        <v>0</v>
      </c>
      <c r="AX69" s="26">
        <f t="shared" si="60"/>
        <v>0</v>
      </c>
      <c r="BA69" s="26">
        <f t="shared" si="61"/>
        <v>0</v>
      </c>
      <c r="BD69" s="26">
        <f t="shared" si="62"/>
        <v>0</v>
      </c>
      <c r="BG69" s="27">
        <f t="shared" si="63"/>
        <v>0</v>
      </c>
      <c r="BJ69" s="27">
        <f t="shared" si="64"/>
        <v>0</v>
      </c>
      <c r="BM69" s="27">
        <f t="shared" si="65"/>
        <v>0</v>
      </c>
      <c r="BP69" s="24">
        <f t="shared" si="66"/>
        <v>0</v>
      </c>
      <c r="BS69" s="24">
        <f t="shared" si="67"/>
        <v>0</v>
      </c>
      <c r="BV69" s="24">
        <f t="shared" si="68"/>
        <v>0</v>
      </c>
    </row>
    <row r="70" spans="1:74" x14ac:dyDescent="0.2">
      <c r="A70" t="s">
        <v>422</v>
      </c>
      <c r="B70" t="s">
        <v>452</v>
      </c>
      <c r="C70" s="39">
        <v>2003</v>
      </c>
      <c r="D70" s="37">
        <v>16</v>
      </c>
      <c r="F70" s="1" t="s">
        <v>34</v>
      </c>
      <c r="G70" t="s">
        <v>387</v>
      </c>
      <c r="H70" s="11">
        <f t="shared" si="46"/>
        <v>0</v>
      </c>
      <c r="I70" s="11">
        <f t="shared" si="47"/>
        <v>0</v>
      </c>
      <c r="J70" s="11">
        <f t="shared" si="48"/>
        <v>0</v>
      </c>
      <c r="K70" s="37" t="str">
        <f t="shared" si="49"/>
        <v>Nein</v>
      </c>
      <c r="L70" s="3">
        <f>MAX(S70,AB70,AN70,AW70,BF70,BO70)+LARGE((S70,AB70,AN70,AW70,BF70,BO70),2)+MAX(V70,Y70,AE70,AH70,AK70,AQ70,AT70,AZ70,BC70,BI70,BL70,BR70,BU70)+LARGE((V70,Y70,AE70,AH70,AK70,AQ70,AT70,AZ70,BC70,BI70,BL70,BR70,BU70),2)</f>
        <v>81.89</v>
      </c>
      <c r="M70" s="38">
        <f>IF($F70="M",VLOOKUP($C70,Kader_M[],4,1),VLOOKUP($C70,Kader_W[],4,1))</f>
        <v>31.6</v>
      </c>
      <c r="N70" s="38">
        <f>IF($F70="M",VLOOKUP($C70,Kader_M[],5,1),VLOOKUP($C70,Kader_W[],5,1))</f>
        <v>41.1</v>
      </c>
      <c r="O70" s="38">
        <f>IF($F70="M",VLOOKUP($C70,Kader_M[],6,1),VLOOKUP($C70,Kader_W[],6,1))</f>
        <v>30.2</v>
      </c>
      <c r="P70" s="38">
        <f>IF($F70="M",VLOOKUP($C70,Kader_M[],7,1),VLOOKUP($C70,Kader_W[],7,1))</f>
        <v>48.1</v>
      </c>
      <c r="Q70" s="38">
        <f>IF($F70="M",VLOOKUP($C70,Kader_M[],8,1),VLOOKUP($C70,Kader_W[],8,1))</f>
        <v>178.4</v>
      </c>
      <c r="R70" s="34">
        <v>0</v>
      </c>
      <c r="S70" s="34">
        <v>0</v>
      </c>
      <c r="T70" s="10">
        <f t="shared" si="50"/>
        <v>0</v>
      </c>
      <c r="U70" s="34">
        <v>0</v>
      </c>
      <c r="V70" s="34">
        <v>0</v>
      </c>
      <c r="W70" s="10">
        <f t="shared" si="51"/>
        <v>0</v>
      </c>
      <c r="X70" s="34">
        <v>0</v>
      </c>
      <c r="Y70" s="34">
        <v>0</v>
      </c>
      <c r="Z70" s="10">
        <f t="shared" si="52"/>
        <v>0</v>
      </c>
      <c r="AA70" s="36">
        <v>0</v>
      </c>
      <c r="AB70" s="36">
        <v>0</v>
      </c>
      <c r="AC70" s="24">
        <f t="shared" si="53"/>
        <v>0</v>
      </c>
      <c r="AF70" s="24">
        <f t="shared" si="54"/>
        <v>0</v>
      </c>
      <c r="AI70" s="24">
        <f t="shared" si="55"/>
        <v>0</v>
      </c>
      <c r="AL70" s="24">
        <f t="shared" si="56"/>
        <v>0</v>
      </c>
      <c r="AM70" s="18">
        <v>28.244999999999997</v>
      </c>
      <c r="AN70" s="18">
        <v>37.744999999999997</v>
      </c>
      <c r="AO70" s="25">
        <f t="shared" si="57"/>
        <v>0</v>
      </c>
      <c r="AP70" s="18">
        <v>27.145</v>
      </c>
      <c r="AQ70" s="18">
        <v>44.145000000000003</v>
      </c>
      <c r="AR70" s="25">
        <f t="shared" si="58"/>
        <v>0</v>
      </c>
      <c r="AS70" s="18">
        <v>0</v>
      </c>
      <c r="AT70" s="18">
        <v>0</v>
      </c>
      <c r="AU70" s="25">
        <f t="shared" si="59"/>
        <v>0</v>
      </c>
      <c r="AX70" s="26">
        <f t="shared" si="60"/>
        <v>0</v>
      </c>
      <c r="BA70" s="26">
        <f t="shared" si="61"/>
        <v>0</v>
      </c>
      <c r="BD70" s="26">
        <f t="shared" si="62"/>
        <v>0</v>
      </c>
      <c r="BG70" s="27">
        <f t="shared" si="63"/>
        <v>0</v>
      </c>
      <c r="BJ70" s="27">
        <f t="shared" si="64"/>
        <v>0</v>
      </c>
      <c r="BM70" s="27">
        <f t="shared" si="65"/>
        <v>0</v>
      </c>
      <c r="BP70" s="24">
        <f t="shared" si="66"/>
        <v>0</v>
      </c>
      <c r="BS70" s="24">
        <f t="shared" si="67"/>
        <v>0</v>
      </c>
      <c r="BV70" s="24">
        <f t="shared" si="68"/>
        <v>0</v>
      </c>
    </row>
    <row r="71" spans="1:74" x14ac:dyDescent="0.2">
      <c r="A71" t="s">
        <v>418</v>
      </c>
      <c r="B71" t="s">
        <v>440</v>
      </c>
      <c r="C71" s="39">
        <v>2005</v>
      </c>
      <c r="D71" s="37">
        <v>14</v>
      </c>
      <c r="F71" s="1" t="s">
        <v>34</v>
      </c>
      <c r="G71" t="s">
        <v>388</v>
      </c>
      <c r="H71" s="11">
        <f t="shared" si="46"/>
        <v>0</v>
      </c>
      <c r="I71" s="11">
        <f t="shared" si="47"/>
        <v>0</v>
      </c>
      <c r="J71" s="11">
        <f t="shared" si="48"/>
        <v>0</v>
      </c>
      <c r="K71" s="37" t="str">
        <f t="shared" si="49"/>
        <v>Nein</v>
      </c>
      <c r="L71" s="3">
        <f>MAX(S71,AB71,AN71,AW71,BF71,BO71)+LARGE((S71,AB71,AN71,AW71,BF71,BO71),2)+MAX(V71,Y71,AE71,AH71,AK71,AQ71,AT71,AZ71,BC71,BI71,BL71,BR71,BU71)+LARGE((V71,Y71,AE71,AH71,AK71,AQ71,AT71,AZ71,BC71,BI71,BL71,BR71,BU71),2)</f>
        <v>80.150000000000006</v>
      </c>
      <c r="M71" s="38">
        <f>IF($F71="M",VLOOKUP($C71,Kader_M[],4,1),VLOOKUP($C71,Kader_W[],4,1))</f>
        <v>31.4</v>
      </c>
      <c r="N71" s="38">
        <f>IF($F71="M",VLOOKUP($C71,Kader_M[],5,1),VLOOKUP($C71,Kader_W[],5,1))</f>
        <v>40.9</v>
      </c>
      <c r="O71" s="38">
        <f>IF($F71="M",VLOOKUP($C71,Kader_M[],6,1),VLOOKUP($C71,Kader_W[],6,1))</f>
        <v>29.8</v>
      </c>
      <c r="P71" s="38">
        <f>IF($F71="M",VLOOKUP($C71,Kader_M[],7,1),VLOOKUP($C71,Kader_W[],7,1))</f>
        <v>47.1</v>
      </c>
      <c r="Q71" s="38">
        <f>IF($F71="M",VLOOKUP($C71,Kader_M[],8,1),VLOOKUP($C71,Kader_W[],8,1))</f>
        <v>176</v>
      </c>
      <c r="R71" s="34">
        <v>0</v>
      </c>
      <c r="S71" s="34">
        <v>0</v>
      </c>
      <c r="T71" s="10">
        <f t="shared" si="50"/>
        <v>0</v>
      </c>
      <c r="U71" s="34">
        <v>0</v>
      </c>
      <c r="V71" s="34">
        <v>0</v>
      </c>
      <c r="W71" s="10">
        <f t="shared" si="51"/>
        <v>0</v>
      </c>
      <c r="X71" s="34">
        <v>0</v>
      </c>
      <c r="Y71" s="34">
        <v>0</v>
      </c>
      <c r="Z71" s="10">
        <f t="shared" si="52"/>
        <v>0</v>
      </c>
      <c r="AA71" s="36">
        <v>0</v>
      </c>
      <c r="AB71" s="36">
        <v>0</v>
      </c>
      <c r="AC71" s="24">
        <f t="shared" si="53"/>
        <v>0</v>
      </c>
      <c r="AF71" s="24">
        <f t="shared" si="54"/>
        <v>0</v>
      </c>
      <c r="AI71" s="24">
        <f t="shared" si="55"/>
        <v>0</v>
      </c>
      <c r="AL71" s="24">
        <f t="shared" si="56"/>
        <v>0</v>
      </c>
      <c r="AM71" s="18">
        <v>27.585000000000001</v>
      </c>
      <c r="AN71" s="18">
        <v>37.085000000000001</v>
      </c>
      <c r="AO71" s="25">
        <f t="shared" si="57"/>
        <v>0</v>
      </c>
      <c r="AP71" s="18">
        <v>27.465</v>
      </c>
      <c r="AQ71" s="18">
        <v>43.064999999999998</v>
      </c>
      <c r="AR71" s="25">
        <f t="shared" si="58"/>
        <v>0</v>
      </c>
      <c r="AS71" s="18">
        <v>0</v>
      </c>
      <c r="AT71" s="18">
        <v>0</v>
      </c>
      <c r="AU71" s="25">
        <f t="shared" si="59"/>
        <v>0</v>
      </c>
      <c r="AX71" s="26">
        <f t="shared" si="60"/>
        <v>0</v>
      </c>
      <c r="BA71" s="26">
        <f t="shared" si="61"/>
        <v>0</v>
      </c>
      <c r="BD71" s="26">
        <f t="shared" si="62"/>
        <v>0</v>
      </c>
      <c r="BG71" s="27">
        <f t="shared" si="63"/>
        <v>0</v>
      </c>
      <c r="BJ71" s="27">
        <f t="shared" si="64"/>
        <v>0</v>
      </c>
      <c r="BM71" s="27">
        <f t="shared" si="65"/>
        <v>0</v>
      </c>
      <c r="BP71" s="24">
        <f t="shared" si="66"/>
        <v>0</v>
      </c>
      <c r="BS71" s="24">
        <f t="shared" si="67"/>
        <v>0</v>
      </c>
      <c r="BV71" s="24">
        <f t="shared" si="68"/>
        <v>0</v>
      </c>
    </row>
    <row r="72" spans="1:74" x14ac:dyDescent="0.2">
      <c r="A72" t="s">
        <v>159</v>
      </c>
      <c r="B72" t="s">
        <v>158</v>
      </c>
      <c r="C72" s="15">
        <v>2005</v>
      </c>
      <c r="D72" s="37">
        <v>14</v>
      </c>
      <c r="E72" t="s">
        <v>228</v>
      </c>
      <c r="F72" s="1" t="s">
        <v>34</v>
      </c>
      <c r="G72" t="s">
        <v>320</v>
      </c>
      <c r="H72" s="11">
        <f t="shared" si="46"/>
        <v>0</v>
      </c>
      <c r="I72" s="11">
        <f t="shared" si="47"/>
        <v>0</v>
      </c>
      <c r="J72" s="11">
        <f t="shared" si="48"/>
        <v>0</v>
      </c>
      <c r="K72" s="37" t="str">
        <f t="shared" si="49"/>
        <v>Nein</v>
      </c>
      <c r="L72" s="3">
        <f>MAX(S72,AB72,AN72,AW72,BF72,BO72)+LARGE((S72,AB72,AN72,AW72,BF72,BO72),2)+MAX(V72,Y72,AE72,AH72,AK72,AQ72,AT72,AZ72,BC72,BI72,BL72,BR72,BU72)+LARGE((V72,Y72,AE72,AH72,AK72,AQ72,AT72,AZ72,BC72,BI72,BL72,BR72,BU72),2)</f>
        <v>79.430000000000007</v>
      </c>
      <c r="M72" s="38">
        <f>IF($F72="M",VLOOKUP($C72,Kader_M[],4,1),VLOOKUP($C72,Kader_W[],4,1))</f>
        <v>31.4</v>
      </c>
      <c r="N72" s="38">
        <f>IF($F72="M",VLOOKUP($C72,Kader_M[],5,1),VLOOKUP($C72,Kader_W[],5,1))</f>
        <v>40.9</v>
      </c>
      <c r="O72" s="38">
        <f>IF($F72="M",VLOOKUP($C72,Kader_M[],6,1),VLOOKUP($C72,Kader_W[],6,1))</f>
        <v>29.8</v>
      </c>
      <c r="P72" s="38">
        <f>IF($F72="M",VLOOKUP($C72,Kader_M[],7,1),VLOOKUP($C72,Kader_W[],7,1))</f>
        <v>47.1</v>
      </c>
      <c r="Q72" s="38">
        <f>IF($F72="M",VLOOKUP($C72,Kader_M[],8,1),VLOOKUP($C72,Kader_W[],8,1))</f>
        <v>176</v>
      </c>
      <c r="R72" s="34">
        <v>27.675000000000001</v>
      </c>
      <c r="S72" s="34">
        <v>37.274999999999999</v>
      </c>
      <c r="T72" s="10">
        <f t="shared" si="50"/>
        <v>0</v>
      </c>
      <c r="U72" s="34">
        <v>25.754999999999999</v>
      </c>
      <c r="V72" s="34">
        <v>42.155000000000001</v>
      </c>
      <c r="W72" s="10">
        <f t="shared" si="51"/>
        <v>0</v>
      </c>
      <c r="X72" s="34">
        <v>0</v>
      </c>
      <c r="Y72" s="34">
        <v>0</v>
      </c>
      <c r="Z72" s="10">
        <f t="shared" si="52"/>
        <v>0</v>
      </c>
      <c r="AA72" s="36">
        <v>0</v>
      </c>
      <c r="AB72" s="36">
        <v>0</v>
      </c>
      <c r="AC72" s="24">
        <f t="shared" si="53"/>
        <v>0</v>
      </c>
      <c r="AF72" s="24">
        <f t="shared" si="54"/>
        <v>0</v>
      </c>
      <c r="AI72" s="24">
        <f t="shared" si="55"/>
        <v>0</v>
      </c>
      <c r="AL72" s="24">
        <f t="shared" si="56"/>
        <v>0</v>
      </c>
      <c r="AM72" s="18">
        <v>0</v>
      </c>
      <c r="AN72" s="18">
        <v>0</v>
      </c>
      <c r="AO72" s="25">
        <f t="shared" si="57"/>
        <v>0</v>
      </c>
      <c r="AP72" s="18">
        <v>0</v>
      </c>
      <c r="AQ72" s="18">
        <v>0</v>
      </c>
      <c r="AR72" s="25">
        <f t="shared" si="58"/>
        <v>0</v>
      </c>
      <c r="AS72" s="18">
        <v>0</v>
      </c>
      <c r="AT72" s="18">
        <v>0</v>
      </c>
      <c r="AU72" s="25">
        <f t="shared" si="59"/>
        <v>0</v>
      </c>
      <c r="AX72" s="26">
        <f t="shared" si="60"/>
        <v>0</v>
      </c>
      <c r="BA72" s="26">
        <f t="shared" si="61"/>
        <v>0</v>
      </c>
      <c r="BD72" s="26">
        <f t="shared" si="62"/>
        <v>0</v>
      </c>
      <c r="BG72" s="27">
        <f t="shared" si="63"/>
        <v>0</v>
      </c>
      <c r="BJ72" s="27">
        <f t="shared" si="64"/>
        <v>0</v>
      </c>
      <c r="BM72" s="27">
        <f t="shared" si="65"/>
        <v>0</v>
      </c>
      <c r="BP72" s="24">
        <f t="shared" si="66"/>
        <v>0</v>
      </c>
      <c r="BS72" s="24">
        <f t="shared" si="67"/>
        <v>0</v>
      </c>
      <c r="BV72" s="24">
        <f t="shared" si="68"/>
        <v>0</v>
      </c>
    </row>
    <row r="73" spans="1:74" x14ac:dyDescent="0.2">
      <c r="A73" t="s">
        <v>414</v>
      </c>
      <c r="B73" t="s">
        <v>436</v>
      </c>
      <c r="C73" s="1">
        <v>2006</v>
      </c>
      <c r="D73" s="37">
        <v>13</v>
      </c>
      <c r="F73" s="1" t="s">
        <v>34</v>
      </c>
      <c r="G73" t="s">
        <v>403</v>
      </c>
      <c r="H73" s="11">
        <f t="shared" si="46"/>
        <v>0</v>
      </c>
      <c r="I73" s="11">
        <f t="shared" si="47"/>
        <v>0</v>
      </c>
      <c r="J73" s="11">
        <f t="shared" si="48"/>
        <v>0</v>
      </c>
      <c r="K73" s="37" t="str">
        <f t="shared" si="49"/>
        <v>Nein</v>
      </c>
      <c r="L73" s="3">
        <f>MAX(S73,AB73,AN73,AW73,BF73,BO73)+LARGE((S73,AB73,AN73,AW73,BF73,BO73),2)+MAX(V73,Y73,AE73,AH73,AK73,AQ73,AT73,AZ73,BC73,BI73,BL73,BR73,BU73)+LARGE((V73,Y73,AE73,AH73,AK73,AQ73,AT73,AZ73,BC73,BI73,BL73,BR73,BU73),2)</f>
        <v>79.430000000000007</v>
      </c>
      <c r="M73" s="38">
        <f>IF($F73="M",VLOOKUP($C73,Kader_M[],4,1),VLOOKUP($C73,Kader_W[],4,1))</f>
        <v>31.6</v>
      </c>
      <c r="N73" s="38">
        <f>IF($F73="M",VLOOKUP($C73,Kader_M[],5,1),VLOOKUP($C73,Kader_W[],5,1))</f>
        <v>41.1</v>
      </c>
      <c r="O73" s="38">
        <f>IF($F73="M",VLOOKUP($C73,Kader_M[],6,1),VLOOKUP($C73,Kader_W[],6,1))</f>
        <v>29.6</v>
      </c>
      <c r="P73" s="38">
        <f>IF($F73="M",VLOOKUP($C73,Kader_M[],7,1),VLOOKUP($C73,Kader_W[],7,1))</f>
        <v>46.7</v>
      </c>
      <c r="Q73" s="38">
        <f>IF($F73="M",VLOOKUP($C73,Kader_M[],8,1),VLOOKUP($C73,Kader_W[],8,1))</f>
        <v>175.6</v>
      </c>
      <c r="R73" s="34">
        <v>0</v>
      </c>
      <c r="S73" s="34">
        <v>0</v>
      </c>
      <c r="T73" s="10">
        <f t="shared" si="50"/>
        <v>0</v>
      </c>
      <c r="U73" s="34">
        <v>0</v>
      </c>
      <c r="V73" s="34">
        <v>0</v>
      </c>
      <c r="W73" s="10">
        <f t="shared" si="51"/>
        <v>0</v>
      </c>
      <c r="X73" s="34">
        <v>0</v>
      </c>
      <c r="Y73" s="34">
        <v>0</v>
      </c>
      <c r="Z73" s="10">
        <f t="shared" si="52"/>
        <v>0</v>
      </c>
      <c r="AA73" s="36">
        <v>0</v>
      </c>
      <c r="AB73" s="36">
        <v>0</v>
      </c>
      <c r="AC73" s="24">
        <f t="shared" si="53"/>
        <v>0</v>
      </c>
      <c r="AF73" s="24">
        <f t="shared" si="54"/>
        <v>0</v>
      </c>
      <c r="AI73" s="24">
        <f t="shared" si="55"/>
        <v>0</v>
      </c>
      <c r="AL73" s="24">
        <f t="shared" si="56"/>
        <v>0</v>
      </c>
      <c r="AM73" s="18">
        <v>28.285</v>
      </c>
      <c r="AN73" s="18">
        <v>37.784999999999997</v>
      </c>
      <c r="AO73" s="25">
        <f t="shared" si="57"/>
        <v>0</v>
      </c>
      <c r="AP73" s="18">
        <v>28.445</v>
      </c>
      <c r="AQ73" s="18">
        <v>41.645000000000003</v>
      </c>
      <c r="AR73" s="25">
        <f t="shared" si="58"/>
        <v>0</v>
      </c>
      <c r="AS73" s="18">
        <v>0</v>
      </c>
      <c r="AT73" s="18">
        <v>0</v>
      </c>
      <c r="AU73" s="25">
        <f t="shared" si="59"/>
        <v>0</v>
      </c>
      <c r="AX73" s="26">
        <f t="shared" si="60"/>
        <v>0</v>
      </c>
      <c r="BA73" s="26">
        <f t="shared" si="61"/>
        <v>0</v>
      </c>
      <c r="BD73" s="26">
        <f t="shared" si="62"/>
        <v>0</v>
      </c>
      <c r="BG73" s="27">
        <f t="shared" si="63"/>
        <v>0</v>
      </c>
      <c r="BJ73" s="27">
        <f t="shared" si="64"/>
        <v>0</v>
      </c>
      <c r="BM73" s="27">
        <f t="shared" si="65"/>
        <v>0</v>
      </c>
      <c r="BP73" s="24">
        <f t="shared" si="66"/>
        <v>0</v>
      </c>
      <c r="BS73" s="24">
        <f t="shared" si="67"/>
        <v>0</v>
      </c>
      <c r="BV73" s="24">
        <f t="shared" si="68"/>
        <v>0</v>
      </c>
    </row>
    <row r="74" spans="1:74" x14ac:dyDescent="0.2">
      <c r="A74" t="s">
        <v>111</v>
      </c>
      <c r="B74" t="s">
        <v>110</v>
      </c>
      <c r="C74" s="15">
        <v>2004</v>
      </c>
      <c r="D74" s="37">
        <v>15</v>
      </c>
      <c r="E74" t="s">
        <v>241</v>
      </c>
      <c r="F74" s="1" t="s">
        <v>34</v>
      </c>
      <c r="G74" t="s">
        <v>293</v>
      </c>
      <c r="H74" s="11">
        <f t="shared" si="46"/>
        <v>0</v>
      </c>
      <c r="I74" s="11">
        <f t="shared" si="47"/>
        <v>0</v>
      </c>
      <c r="J74" s="11">
        <f t="shared" si="48"/>
        <v>0</v>
      </c>
      <c r="K74" s="37" t="str">
        <f t="shared" si="49"/>
        <v>Nein</v>
      </c>
      <c r="L74" s="3">
        <f>MAX(S74,AB74,AN74,AW74,BF74,BO74)+LARGE((S74,AB74,AN74,AW74,BF74,BO74),2)+MAX(V74,Y74,AE74,AH74,AK74,AQ74,AT74,AZ74,BC74,BI74,BL74,BR74,BU74)+LARGE((V74,Y74,AE74,AH74,AK74,AQ74,AT74,AZ74,BC74,BI74,BL74,BR74,BU74),2)</f>
        <v>79.185000000000002</v>
      </c>
      <c r="M74" s="38">
        <f>IF($F74="M",VLOOKUP($C74,Kader_M[],4,1),VLOOKUP($C74,Kader_W[],4,1))</f>
        <v>31.8</v>
      </c>
      <c r="N74" s="38">
        <f>IF($F74="M",VLOOKUP($C74,Kader_M[],5,1),VLOOKUP($C74,Kader_W[],5,1))</f>
        <v>41.3</v>
      </c>
      <c r="O74" s="38">
        <f>IF($F74="M",VLOOKUP($C74,Kader_M[],6,1),VLOOKUP($C74,Kader_W[],6,1))</f>
        <v>30</v>
      </c>
      <c r="P74" s="38">
        <f>IF($F74="M",VLOOKUP($C74,Kader_M[],7,1),VLOOKUP($C74,Kader_W[],7,1))</f>
        <v>47.5</v>
      </c>
      <c r="Q74" s="38">
        <f>IF($F74="M",VLOOKUP($C74,Kader_M[],8,1),VLOOKUP($C74,Kader_W[],8,1))</f>
        <v>177.6</v>
      </c>
      <c r="R74" s="34">
        <v>28.02</v>
      </c>
      <c r="S74" s="34">
        <v>37.620000000000005</v>
      </c>
      <c r="T74" s="10">
        <f t="shared" si="50"/>
        <v>0</v>
      </c>
      <c r="U74" s="34">
        <v>27.164999999999999</v>
      </c>
      <c r="V74" s="34">
        <v>41.564999999999991</v>
      </c>
      <c r="W74" s="10">
        <f t="shared" si="51"/>
        <v>0</v>
      </c>
      <c r="X74" s="34">
        <v>0</v>
      </c>
      <c r="Y74" s="34">
        <v>0</v>
      </c>
      <c r="Z74" s="10">
        <f t="shared" si="52"/>
        <v>0</v>
      </c>
      <c r="AA74" s="36">
        <v>0</v>
      </c>
      <c r="AB74" s="36">
        <v>0</v>
      </c>
      <c r="AC74" s="24">
        <f t="shared" si="53"/>
        <v>0</v>
      </c>
      <c r="AF74" s="24">
        <f t="shared" si="54"/>
        <v>0</v>
      </c>
      <c r="AI74" s="24">
        <f t="shared" si="55"/>
        <v>0</v>
      </c>
      <c r="AL74" s="24">
        <f t="shared" si="56"/>
        <v>0</v>
      </c>
      <c r="AM74" s="18">
        <v>0</v>
      </c>
      <c r="AN74" s="18">
        <v>0</v>
      </c>
      <c r="AO74" s="25">
        <f t="shared" si="57"/>
        <v>0</v>
      </c>
      <c r="AP74" s="18">
        <v>0</v>
      </c>
      <c r="AQ74" s="18">
        <v>0</v>
      </c>
      <c r="AR74" s="25">
        <f t="shared" si="58"/>
        <v>0</v>
      </c>
      <c r="AS74" s="18">
        <v>0</v>
      </c>
      <c r="AT74" s="18">
        <v>0</v>
      </c>
      <c r="AU74" s="25">
        <f t="shared" si="59"/>
        <v>0</v>
      </c>
      <c r="AX74" s="26">
        <f t="shared" si="60"/>
        <v>0</v>
      </c>
      <c r="BA74" s="26">
        <f t="shared" si="61"/>
        <v>0</v>
      </c>
      <c r="BD74" s="26">
        <f t="shared" si="62"/>
        <v>0</v>
      </c>
      <c r="BG74" s="27">
        <f t="shared" si="63"/>
        <v>0</v>
      </c>
      <c r="BJ74" s="27">
        <f t="shared" si="64"/>
        <v>0</v>
      </c>
      <c r="BM74" s="27">
        <f t="shared" si="65"/>
        <v>0</v>
      </c>
      <c r="BP74" s="24">
        <f t="shared" si="66"/>
        <v>0</v>
      </c>
      <c r="BS74" s="24">
        <f t="shared" si="67"/>
        <v>0</v>
      </c>
      <c r="BV74" s="24">
        <f t="shared" si="68"/>
        <v>0</v>
      </c>
    </row>
    <row r="75" spans="1:74" x14ac:dyDescent="0.2">
      <c r="A75" t="s">
        <v>429</v>
      </c>
      <c r="B75" t="s">
        <v>446</v>
      </c>
      <c r="C75" s="39">
        <v>1998</v>
      </c>
      <c r="D75" s="37">
        <v>21</v>
      </c>
      <c r="F75" s="1" t="s">
        <v>34</v>
      </c>
      <c r="G75" t="s">
        <v>391</v>
      </c>
      <c r="H75" s="11">
        <f t="shared" si="46"/>
        <v>0</v>
      </c>
      <c r="I75" s="11">
        <f t="shared" si="47"/>
        <v>0</v>
      </c>
      <c r="J75" s="11">
        <f t="shared" si="48"/>
        <v>0</v>
      </c>
      <c r="K75" s="37" t="str">
        <f t="shared" si="49"/>
        <v>Nein</v>
      </c>
      <c r="L75" s="3">
        <f>MAX(S75,AB75,AN75,AW75,BF75,BO75)+LARGE((S75,AB75,AN75,AW75,BF75,BO75),2)+MAX(V75,Y75,AE75,AH75,AK75,AQ75,AT75,AZ75,BC75,BI75,BL75,BR75,BU75)+LARGE((V75,Y75,AE75,AH75,AK75,AQ75,AT75,AZ75,BC75,BI75,BL75,BR75,BU75),2)</f>
        <v>77.545000000000002</v>
      </c>
      <c r="M75" s="38">
        <f>IF($F75="M",VLOOKUP($C75,Kader_M[],4,1),VLOOKUP($C75,Kader_W[],4,1))</f>
        <v>33.200000000000003</v>
      </c>
      <c r="N75" s="38">
        <f>IF($F75="M",VLOOKUP($C75,Kader_M[],5,1),VLOOKUP($C75,Kader_W[],5,1))</f>
        <v>42.7</v>
      </c>
      <c r="O75" s="38">
        <f>IF($F75="M",VLOOKUP($C75,Kader_M[],6,1),VLOOKUP($C75,Kader_W[],6,1))</f>
        <v>30.6</v>
      </c>
      <c r="P75" s="38">
        <f>IF($F75="M",VLOOKUP($C75,Kader_M[],7,1),VLOOKUP($C75,Kader_W[],7,1))</f>
        <v>50.9</v>
      </c>
      <c r="Q75" s="38">
        <f>IF($F75="M",VLOOKUP($C75,Kader_M[],8,1),VLOOKUP($C75,Kader_W[],8,1))</f>
        <v>187.2</v>
      </c>
      <c r="R75" s="34">
        <v>0</v>
      </c>
      <c r="S75" s="34">
        <v>0</v>
      </c>
      <c r="T75" s="10">
        <f t="shared" si="50"/>
        <v>0</v>
      </c>
      <c r="U75" s="34">
        <v>0</v>
      </c>
      <c r="V75" s="34">
        <v>0</v>
      </c>
      <c r="W75" s="10">
        <f t="shared" si="51"/>
        <v>0</v>
      </c>
      <c r="X75" s="34">
        <v>0</v>
      </c>
      <c r="Y75" s="34">
        <v>0</v>
      </c>
      <c r="Z75" s="10">
        <f t="shared" si="52"/>
        <v>0</v>
      </c>
      <c r="AA75" s="36">
        <v>0</v>
      </c>
      <c r="AB75" s="36">
        <v>0</v>
      </c>
      <c r="AC75" s="24">
        <f t="shared" si="53"/>
        <v>0</v>
      </c>
      <c r="AF75" s="24">
        <f t="shared" si="54"/>
        <v>0</v>
      </c>
      <c r="AI75" s="24">
        <f t="shared" si="55"/>
        <v>0</v>
      </c>
      <c r="AL75" s="24">
        <f t="shared" si="56"/>
        <v>0</v>
      </c>
      <c r="AM75" s="18">
        <v>24.27</v>
      </c>
      <c r="AN75" s="18">
        <v>31.77</v>
      </c>
      <c r="AO75" s="25">
        <f t="shared" si="57"/>
        <v>0</v>
      </c>
      <c r="AP75" s="18">
        <v>30.274999999999999</v>
      </c>
      <c r="AQ75" s="18">
        <v>45.774999999999999</v>
      </c>
      <c r="AR75" s="25">
        <f t="shared" si="58"/>
        <v>0</v>
      </c>
      <c r="AS75" s="18">
        <v>0</v>
      </c>
      <c r="AT75" s="18">
        <v>0</v>
      </c>
      <c r="AU75" s="25">
        <f t="shared" si="59"/>
        <v>0</v>
      </c>
      <c r="AX75" s="26">
        <f t="shared" si="60"/>
        <v>0</v>
      </c>
      <c r="BA75" s="26">
        <f t="shared" si="61"/>
        <v>0</v>
      </c>
      <c r="BD75" s="26">
        <f t="shared" si="62"/>
        <v>0</v>
      </c>
      <c r="BG75" s="27">
        <f t="shared" si="63"/>
        <v>0</v>
      </c>
      <c r="BJ75" s="27">
        <f t="shared" si="64"/>
        <v>0</v>
      </c>
      <c r="BM75" s="27">
        <f t="shared" si="65"/>
        <v>0</v>
      </c>
      <c r="BP75" s="24">
        <f t="shared" si="66"/>
        <v>0</v>
      </c>
      <c r="BS75" s="24">
        <f t="shared" si="67"/>
        <v>0</v>
      </c>
      <c r="BV75" s="24">
        <f t="shared" si="68"/>
        <v>0</v>
      </c>
    </row>
    <row r="76" spans="1:74" x14ac:dyDescent="0.2">
      <c r="A76" t="s">
        <v>215</v>
      </c>
      <c r="B76" t="s">
        <v>214</v>
      </c>
      <c r="C76" s="15">
        <v>2006</v>
      </c>
      <c r="D76" s="37">
        <v>13</v>
      </c>
      <c r="E76" t="s">
        <v>223</v>
      </c>
      <c r="F76" s="1" t="s">
        <v>34</v>
      </c>
      <c r="G76" t="s">
        <v>355</v>
      </c>
      <c r="H76" s="11">
        <f t="shared" si="46"/>
        <v>0</v>
      </c>
      <c r="I76" s="11">
        <f t="shared" si="47"/>
        <v>0</v>
      </c>
      <c r="J76" s="11">
        <f t="shared" si="48"/>
        <v>0</v>
      </c>
      <c r="K76" s="37" t="str">
        <f t="shared" si="49"/>
        <v>Nein</v>
      </c>
      <c r="L76" s="3">
        <f>MAX(S76,AB76,AN76,AW76,BF76,BO76)+LARGE((S76,AB76,AN76,AW76,BF76,BO76),2)+MAX(V76,Y76,AE76,AH76,AK76,AQ76,AT76,AZ76,BC76,BI76,BL76,BR76,BU76)+LARGE((V76,Y76,AE76,AH76,AK76,AQ76,AT76,AZ76,BC76,BI76,BL76,BR76,BU76),2)</f>
        <v>75.099999999999994</v>
      </c>
      <c r="M76" s="38">
        <f>IF($F76="M",VLOOKUP($C76,Kader_M[],4,1),VLOOKUP($C76,Kader_W[],4,1))</f>
        <v>31.6</v>
      </c>
      <c r="N76" s="38">
        <f>IF($F76="M",VLOOKUP($C76,Kader_M[],5,1),VLOOKUP($C76,Kader_W[],5,1))</f>
        <v>41.1</v>
      </c>
      <c r="O76" s="38">
        <f>IF($F76="M",VLOOKUP($C76,Kader_M[],6,1),VLOOKUP($C76,Kader_W[],6,1))</f>
        <v>29.6</v>
      </c>
      <c r="P76" s="38">
        <f>IF($F76="M",VLOOKUP($C76,Kader_M[],7,1),VLOOKUP($C76,Kader_W[],7,1))</f>
        <v>46.7</v>
      </c>
      <c r="Q76" s="38">
        <f>IF($F76="M",VLOOKUP($C76,Kader_M[],8,1),VLOOKUP($C76,Kader_W[],8,1))</f>
        <v>175.6</v>
      </c>
      <c r="R76" s="34">
        <v>30.75</v>
      </c>
      <c r="S76" s="34">
        <v>39.85</v>
      </c>
      <c r="T76" s="10">
        <f t="shared" si="50"/>
        <v>0</v>
      </c>
      <c r="U76" s="34">
        <v>21.85</v>
      </c>
      <c r="V76" s="34">
        <v>35.249999999999993</v>
      </c>
      <c r="W76" s="10">
        <f t="shared" si="51"/>
        <v>0</v>
      </c>
      <c r="X76" s="34">
        <v>0</v>
      </c>
      <c r="Y76" s="34">
        <v>0</v>
      </c>
      <c r="Z76" s="10">
        <f t="shared" si="52"/>
        <v>0</v>
      </c>
      <c r="AA76" s="36">
        <v>0</v>
      </c>
      <c r="AB76" s="36">
        <v>0</v>
      </c>
      <c r="AC76" s="24">
        <f t="shared" si="53"/>
        <v>0</v>
      </c>
      <c r="AF76" s="24">
        <f t="shared" si="54"/>
        <v>0</v>
      </c>
      <c r="AI76" s="24">
        <f t="shared" si="55"/>
        <v>0</v>
      </c>
      <c r="AL76" s="24">
        <f t="shared" si="56"/>
        <v>0</v>
      </c>
      <c r="AM76" s="18">
        <v>0</v>
      </c>
      <c r="AN76" s="18">
        <v>0</v>
      </c>
      <c r="AO76" s="25">
        <f t="shared" si="57"/>
        <v>0</v>
      </c>
      <c r="AP76" s="18">
        <v>0</v>
      </c>
      <c r="AQ76" s="18">
        <v>0</v>
      </c>
      <c r="AR76" s="25">
        <f t="shared" si="58"/>
        <v>0</v>
      </c>
      <c r="AS76" s="18">
        <v>0</v>
      </c>
      <c r="AT76" s="18">
        <v>0</v>
      </c>
      <c r="AU76" s="25">
        <f t="shared" si="59"/>
        <v>0</v>
      </c>
      <c r="AX76" s="26">
        <f t="shared" si="60"/>
        <v>0</v>
      </c>
      <c r="BA76" s="26">
        <f t="shared" si="61"/>
        <v>0</v>
      </c>
      <c r="BD76" s="26">
        <f t="shared" si="62"/>
        <v>0</v>
      </c>
      <c r="BG76" s="27">
        <f t="shared" si="63"/>
        <v>0</v>
      </c>
      <c r="BJ76" s="27">
        <f t="shared" si="64"/>
        <v>0</v>
      </c>
      <c r="BM76" s="27">
        <f t="shared" si="65"/>
        <v>0</v>
      </c>
      <c r="BP76" s="24">
        <f t="shared" si="66"/>
        <v>0</v>
      </c>
      <c r="BS76" s="24">
        <f t="shared" si="67"/>
        <v>0</v>
      </c>
      <c r="BV76" s="24">
        <f t="shared" si="68"/>
        <v>0</v>
      </c>
    </row>
    <row r="77" spans="1:74" x14ac:dyDescent="0.2">
      <c r="A77" t="s">
        <v>415</v>
      </c>
      <c r="B77" t="s">
        <v>437</v>
      </c>
      <c r="C77" s="37">
        <v>2005</v>
      </c>
      <c r="D77" s="37">
        <v>14</v>
      </c>
      <c r="F77" s="1" t="s">
        <v>34</v>
      </c>
      <c r="G77" t="s">
        <v>365</v>
      </c>
      <c r="H77" s="11">
        <f t="shared" si="46"/>
        <v>0</v>
      </c>
      <c r="I77" s="11">
        <f t="shared" si="47"/>
        <v>0</v>
      </c>
      <c r="J77" s="11">
        <f t="shared" si="48"/>
        <v>0</v>
      </c>
      <c r="K77" s="37" t="str">
        <f t="shared" si="49"/>
        <v>Nein</v>
      </c>
      <c r="L77" s="3">
        <f>MAX(S77,AB77,AN77,AW77,BF77,BO77)+LARGE((S77,AB77,AN77,AW77,BF77,BO77),2)+MAX(V77,Y77,AE77,AH77,AK77,AQ77,AT77,AZ77,BC77,BI77,BL77,BR77,BU77)+LARGE((V77,Y77,AE77,AH77,AK77,AQ77,AT77,AZ77,BC77,BI77,BL77,BR77,BU77),2)</f>
        <v>74.03</v>
      </c>
      <c r="M77" s="38">
        <f>IF($F77="M",VLOOKUP($C77,Kader_M[],4,1),VLOOKUP($C77,Kader_W[],4,1))</f>
        <v>31.4</v>
      </c>
      <c r="N77" s="38">
        <f>IF($F77="M",VLOOKUP($C77,Kader_M[],5,1),VLOOKUP($C77,Kader_W[],5,1))</f>
        <v>40.9</v>
      </c>
      <c r="O77" s="38">
        <f>IF($F77="M",VLOOKUP($C77,Kader_M[],6,1),VLOOKUP($C77,Kader_W[],6,1))</f>
        <v>29.8</v>
      </c>
      <c r="P77" s="38">
        <f>IF($F77="M",VLOOKUP($C77,Kader_M[],7,1),VLOOKUP($C77,Kader_W[],7,1))</f>
        <v>47.1</v>
      </c>
      <c r="Q77" s="38">
        <f>IF($F77="M",VLOOKUP($C77,Kader_M[],8,1),VLOOKUP($C77,Kader_W[],8,1))</f>
        <v>176</v>
      </c>
      <c r="R77" s="34">
        <v>0</v>
      </c>
      <c r="S77" s="34">
        <v>0</v>
      </c>
      <c r="T77" s="10">
        <f t="shared" si="50"/>
        <v>0</v>
      </c>
      <c r="U77" s="34">
        <v>0</v>
      </c>
      <c r="V77" s="34">
        <v>0</v>
      </c>
      <c r="W77" s="10">
        <f t="shared" si="51"/>
        <v>0</v>
      </c>
      <c r="X77" s="34">
        <v>0</v>
      </c>
      <c r="Y77" s="34">
        <v>0</v>
      </c>
      <c r="Z77" s="10">
        <f t="shared" si="52"/>
        <v>0</v>
      </c>
      <c r="AA77" s="36">
        <v>0</v>
      </c>
      <c r="AB77" s="36">
        <v>0</v>
      </c>
      <c r="AC77" s="24">
        <f t="shared" si="53"/>
        <v>0</v>
      </c>
      <c r="AF77" s="24">
        <f t="shared" si="54"/>
        <v>0</v>
      </c>
      <c r="AI77" s="24">
        <f t="shared" si="55"/>
        <v>0</v>
      </c>
      <c r="AL77" s="24">
        <f t="shared" si="56"/>
        <v>0</v>
      </c>
      <c r="AM77" s="18">
        <v>24.905000000000001</v>
      </c>
      <c r="AN77" s="18">
        <v>33.704999999999998</v>
      </c>
      <c r="AO77" s="25">
        <f t="shared" si="57"/>
        <v>0</v>
      </c>
      <c r="AP77" s="18">
        <v>24.725000000000001</v>
      </c>
      <c r="AQ77" s="18">
        <v>40.325000000000003</v>
      </c>
      <c r="AR77" s="25">
        <f t="shared" si="58"/>
        <v>0</v>
      </c>
      <c r="AS77" s="18">
        <v>0</v>
      </c>
      <c r="AT77" s="18">
        <v>0</v>
      </c>
      <c r="AU77" s="25">
        <f t="shared" si="59"/>
        <v>0</v>
      </c>
      <c r="AX77" s="26">
        <f t="shared" si="60"/>
        <v>0</v>
      </c>
      <c r="BA77" s="26">
        <f t="shared" si="61"/>
        <v>0</v>
      </c>
      <c r="BD77" s="26">
        <f t="shared" si="62"/>
        <v>0</v>
      </c>
      <c r="BG77" s="27">
        <f t="shared" si="63"/>
        <v>0</v>
      </c>
      <c r="BJ77" s="27">
        <f t="shared" si="64"/>
        <v>0</v>
      </c>
      <c r="BM77" s="27">
        <f t="shared" si="65"/>
        <v>0</v>
      </c>
      <c r="BP77" s="24">
        <f t="shared" si="66"/>
        <v>0</v>
      </c>
      <c r="BS77" s="24">
        <f t="shared" si="67"/>
        <v>0</v>
      </c>
      <c r="BV77" s="24">
        <f t="shared" si="68"/>
        <v>0</v>
      </c>
    </row>
    <row r="78" spans="1:74" x14ac:dyDescent="0.2">
      <c r="A78" t="s">
        <v>71</v>
      </c>
      <c r="B78" t="s">
        <v>69</v>
      </c>
      <c r="C78" s="15">
        <v>2007</v>
      </c>
      <c r="D78" s="37">
        <v>12</v>
      </c>
      <c r="E78" t="s">
        <v>231</v>
      </c>
      <c r="F78" s="1" t="s">
        <v>34</v>
      </c>
      <c r="G78" t="s">
        <v>270</v>
      </c>
      <c r="H78" s="11">
        <f t="shared" si="46"/>
        <v>0</v>
      </c>
      <c r="I78" s="11">
        <f t="shared" si="47"/>
        <v>0</v>
      </c>
      <c r="J78" s="11">
        <f t="shared" si="48"/>
        <v>0</v>
      </c>
      <c r="K78" s="37" t="str">
        <f t="shared" si="49"/>
        <v>Nein</v>
      </c>
      <c r="L78" s="3">
        <f>MAX(S78,AB78,AN78,AW78,BF78,BO78)+LARGE((S78,AB78,AN78,AW78,BF78,BO78),2)+MAX(V78,Y78,AE78,AH78,AK78,AQ78,AT78,AZ78,BC78,BI78,BL78,BR78,BU78)+LARGE((V78,Y78,AE78,AH78,AK78,AQ78,AT78,AZ78,BC78,BI78,BL78,BR78,BU78),2)</f>
        <v>73.734999999999999</v>
      </c>
      <c r="M78" s="38">
        <f>IF($F78="M",VLOOKUP($C78,Kader_M[],4,1),VLOOKUP($C78,Kader_W[],4,1))</f>
        <v>31.2</v>
      </c>
      <c r="N78" s="38">
        <f>IF($F78="M",VLOOKUP($C78,Kader_M[],5,1),VLOOKUP($C78,Kader_W[],5,1))</f>
        <v>40.700000000000003</v>
      </c>
      <c r="O78" s="38">
        <f>IF($F78="M",VLOOKUP($C78,Kader_M[],6,1),VLOOKUP($C78,Kader_W[],6,1))</f>
        <v>29.4</v>
      </c>
      <c r="P78" s="38">
        <f>IF($F78="M",VLOOKUP($C78,Kader_M[],7,1),VLOOKUP($C78,Kader_W[],7,1))</f>
        <v>46.3</v>
      </c>
      <c r="Q78" s="38">
        <f>IF($F78="M",VLOOKUP($C78,Kader_M[],8,1),VLOOKUP($C78,Kader_W[],8,1))</f>
        <v>174</v>
      </c>
      <c r="R78" s="34">
        <v>24.750000000000004</v>
      </c>
      <c r="S78" s="34">
        <v>34.15</v>
      </c>
      <c r="T78" s="10">
        <f t="shared" si="50"/>
        <v>0</v>
      </c>
      <c r="U78" s="34">
        <v>25.684999999999999</v>
      </c>
      <c r="V78" s="34">
        <v>39.585000000000001</v>
      </c>
      <c r="W78" s="10">
        <f t="shared" si="51"/>
        <v>0</v>
      </c>
      <c r="X78" s="34">
        <v>0</v>
      </c>
      <c r="Y78" s="34">
        <v>0</v>
      </c>
      <c r="Z78" s="10">
        <f t="shared" si="52"/>
        <v>0</v>
      </c>
      <c r="AA78" s="36">
        <v>0</v>
      </c>
      <c r="AB78" s="36">
        <v>0</v>
      </c>
      <c r="AC78" s="24">
        <f t="shared" si="53"/>
        <v>0</v>
      </c>
      <c r="AF78" s="24">
        <f t="shared" si="54"/>
        <v>0</v>
      </c>
      <c r="AI78" s="24">
        <f t="shared" si="55"/>
        <v>0</v>
      </c>
      <c r="AL78" s="24">
        <f t="shared" si="56"/>
        <v>0</v>
      </c>
      <c r="AM78" s="18">
        <v>0</v>
      </c>
      <c r="AN78" s="18">
        <v>0</v>
      </c>
      <c r="AO78" s="25">
        <f t="shared" si="57"/>
        <v>0</v>
      </c>
      <c r="AP78" s="18">
        <v>0</v>
      </c>
      <c r="AQ78" s="18">
        <v>0</v>
      </c>
      <c r="AR78" s="25">
        <f t="shared" si="58"/>
        <v>0</v>
      </c>
      <c r="AS78" s="18">
        <v>0</v>
      </c>
      <c r="AT78" s="18">
        <v>0</v>
      </c>
      <c r="AU78" s="25">
        <f t="shared" si="59"/>
        <v>0</v>
      </c>
      <c r="AX78" s="26">
        <f t="shared" si="60"/>
        <v>0</v>
      </c>
      <c r="BA78" s="26">
        <f t="shared" si="61"/>
        <v>0</v>
      </c>
      <c r="BD78" s="26">
        <f t="shared" si="62"/>
        <v>0</v>
      </c>
      <c r="BG78" s="27">
        <f t="shared" si="63"/>
        <v>0</v>
      </c>
      <c r="BJ78" s="27">
        <f t="shared" si="64"/>
        <v>0</v>
      </c>
      <c r="BM78" s="27">
        <f t="shared" si="65"/>
        <v>0</v>
      </c>
      <c r="BP78" s="24">
        <f t="shared" si="66"/>
        <v>0</v>
      </c>
      <c r="BS78" s="24">
        <f t="shared" si="67"/>
        <v>0</v>
      </c>
      <c r="BV78" s="24">
        <f t="shared" si="68"/>
        <v>0</v>
      </c>
    </row>
    <row r="79" spans="1:74" x14ac:dyDescent="0.2">
      <c r="A79" t="s">
        <v>410</v>
      </c>
      <c r="B79" t="s">
        <v>432</v>
      </c>
      <c r="C79" s="37">
        <v>2007</v>
      </c>
      <c r="D79" s="37">
        <v>12</v>
      </c>
      <c r="F79" s="1" t="s">
        <v>34</v>
      </c>
      <c r="G79" t="s">
        <v>394</v>
      </c>
      <c r="H79" s="11">
        <f t="shared" si="46"/>
        <v>0</v>
      </c>
      <c r="I79" s="11">
        <f t="shared" si="47"/>
        <v>0</v>
      </c>
      <c r="J79" s="11">
        <f t="shared" si="48"/>
        <v>0</v>
      </c>
      <c r="K79" s="37" t="str">
        <f t="shared" si="49"/>
        <v>Nein</v>
      </c>
      <c r="L79" s="3">
        <f>MAX(S79,AB79,AN79,AW79,BF79,BO79)+LARGE((S79,AB79,AN79,AW79,BF79,BO79),2)+MAX(V79,Y79,AE79,AH79,AK79,AQ79,AT79,AZ79,BC79,BI79,BL79,BR79,BU79)+LARGE((V79,Y79,AE79,AH79,AK79,AQ79,AT79,AZ79,BC79,BI79,BL79,BR79,BU79),2)</f>
        <v>73.105000000000004</v>
      </c>
      <c r="M79" s="38">
        <f>IF($F79="M",VLOOKUP($C79,Kader_M[],4,1),VLOOKUP($C79,Kader_W[],4,1))</f>
        <v>31.2</v>
      </c>
      <c r="N79" s="38">
        <f>IF($F79="M",VLOOKUP($C79,Kader_M[],5,1),VLOOKUP($C79,Kader_W[],5,1))</f>
        <v>40.700000000000003</v>
      </c>
      <c r="O79" s="38">
        <f>IF($F79="M",VLOOKUP($C79,Kader_M[],6,1),VLOOKUP($C79,Kader_W[],6,1))</f>
        <v>29.4</v>
      </c>
      <c r="P79" s="38">
        <f>IF($F79="M",VLOOKUP($C79,Kader_M[],7,1),VLOOKUP($C79,Kader_W[],7,1))</f>
        <v>46.3</v>
      </c>
      <c r="Q79" s="38">
        <f>IF($F79="M",VLOOKUP($C79,Kader_M[],8,1),VLOOKUP($C79,Kader_W[],8,1))</f>
        <v>174</v>
      </c>
      <c r="R79" s="34">
        <v>0</v>
      </c>
      <c r="S79" s="34">
        <v>0</v>
      </c>
      <c r="T79" s="10">
        <f t="shared" si="50"/>
        <v>0</v>
      </c>
      <c r="U79" s="34">
        <v>0</v>
      </c>
      <c r="V79" s="34">
        <v>0</v>
      </c>
      <c r="W79" s="10">
        <f t="shared" si="51"/>
        <v>0</v>
      </c>
      <c r="X79" s="34">
        <v>0</v>
      </c>
      <c r="Y79" s="34">
        <v>0</v>
      </c>
      <c r="Z79" s="10">
        <f t="shared" si="52"/>
        <v>0</v>
      </c>
      <c r="AA79" s="36">
        <v>0</v>
      </c>
      <c r="AB79" s="36">
        <v>0</v>
      </c>
      <c r="AC79" s="24">
        <f t="shared" si="53"/>
        <v>0</v>
      </c>
      <c r="AF79" s="24">
        <f t="shared" si="54"/>
        <v>0</v>
      </c>
      <c r="AI79" s="24">
        <f t="shared" si="55"/>
        <v>0</v>
      </c>
      <c r="AL79" s="24">
        <f t="shared" si="56"/>
        <v>0</v>
      </c>
      <c r="AM79" s="18">
        <v>23.92</v>
      </c>
      <c r="AN79" s="18">
        <v>33.520000000000003</v>
      </c>
      <c r="AO79" s="25">
        <f t="shared" si="57"/>
        <v>0</v>
      </c>
      <c r="AP79" s="18">
        <v>25.884999999999998</v>
      </c>
      <c r="AQ79" s="18">
        <v>39.585000000000001</v>
      </c>
      <c r="AR79" s="25">
        <f t="shared" si="58"/>
        <v>0</v>
      </c>
      <c r="AS79" s="18">
        <v>0</v>
      </c>
      <c r="AT79" s="18">
        <v>0</v>
      </c>
      <c r="AU79" s="25">
        <f t="shared" si="59"/>
        <v>0</v>
      </c>
      <c r="AX79" s="26">
        <f t="shared" si="60"/>
        <v>0</v>
      </c>
      <c r="BA79" s="26">
        <f t="shared" si="61"/>
        <v>0</v>
      </c>
      <c r="BD79" s="26">
        <f t="shared" si="62"/>
        <v>0</v>
      </c>
      <c r="BG79" s="27">
        <f t="shared" si="63"/>
        <v>0</v>
      </c>
      <c r="BJ79" s="27">
        <f t="shared" si="64"/>
        <v>0</v>
      </c>
      <c r="BM79" s="27">
        <f t="shared" si="65"/>
        <v>0</v>
      </c>
      <c r="BP79" s="24">
        <f t="shared" si="66"/>
        <v>0</v>
      </c>
      <c r="BS79" s="24">
        <f t="shared" si="67"/>
        <v>0</v>
      </c>
      <c r="BV79" s="24">
        <f t="shared" si="68"/>
        <v>0</v>
      </c>
    </row>
    <row r="80" spans="1:74" x14ac:dyDescent="0.2">
      <c r="A80" t="s">
        <v>189</v>
      </c>
      <c r="B80" t="s">
        <v>188</v>
      </c>
      <c r="C80" s="15">
        <v>2005</v>
      </c>
      <c r="D80" s="37">
        <v>14</v>
      </c>
      <c r="E80" t="s">
        <v>247</v>
      </c>
      <c r="F80" s="1" t="s">
        <v>34</v>
      </c>
      <c r="G80" t="s">
        <v>335</v>
      </c>
      <c r="H80" s="11">
        <f t="shared" si="46"/>
        <v>0</v>
      </c>
      <c r="I80" s="11">
        <f t="shared" si="47"/>
        <v>0</v>
      </c>
      <c r="J80" s="11">
        <f t="shared" si="48"/>
        <v>0</v>
      </c>
      <c r="K80" s="37" t="str">
        <f t="shared" si="49"/>
        <v>Nein</v>
      </c>
      <c r="L80" s="3">
        <f>MAX(S80,AB80,AN80,AW80,BF80,BO80)+LARGE((S80,AB80,AN80,AW80,BF80,BO80),2)+MAX(V80,Y80,AE80,AH80,AK80,AQ80,AT80,AZ80,BC80,BI80,BL80,BR80,BU80)+LARGE((V80,Y80,AE80,AH80,AK80,AQ80,AT80,AZ80,BC80,BI80,BL80,BR80,BU80),2)</f>
        <v>71.95</v>
      </c>
      <c r="M80" s="38">
        <f>IF($F80="M",VLOOKUP($C80,Kader_M[],4,1),VLOOKUP($C80,Kader_W[],4,1))</f>
        <v>31.4</v>
      </c>
      <c r="N80" s="38">
        <f>IF($F80="M",VLOOKUP($C80,Kader_M[],5,1),VLOOKUP($C80,Kader_W[],5,1))</f>
        <v>40.9</v>
      </c>
      <c r="O80" s="38">
        <f>IF($F80="M",VLOOKUP($C80,Kader_M[],6,1),VLOOKUP($C80,Kader_W[],6,1))</f>
        <v>29.8</v>
      </c>
      <c r="P80" s="38">
        <f>IF($F80="M",VLOOKUP($C80,Kader_M[],7,1),VLOOKUP($C80,Kader_W[],7,1))</f>
        <v>47.1</v>
      </c>
      <c r="Q80" s="38">
        <f>IF($F80="M",VLOOKUP($C80,Kader_M[],8,1),VLOOKUP($C80,Kader_W[],8,1))</f>
        <v>176</v>
      </c>
      <c r="R80" s="34">
        <v>23.660000000000004</v>
      </c>
      <c r="S80" s="34">
        <v>33.160000000000004</v>
      </c>
      <c r="T80" s="10">
        <f t="shared" si="50"/>
        <v>0</v>
      </c>
      <c r="U80" s="34">
        <v>24.29</v>
      </c>
      <c r="V80" s="34">
        <v>38.79</v>
      </c>
      <c r="W80" s="10">
        <f t="shared" si="51"/>
        <v>0</v>
      </c>
      <c r="X80" s="34">
        <v>0</v>
      </c>
      <c r="Y80" s="34">
        <v>0</v>
      </c>
      <c r="Z80" s="10">
        <f t="shared" si="52"/>
        <v>0</v>
      </c>
      <c r="AA80" s="36">
        <v>0</v>
      </c>
      <c r="AB80" s="36">
        <v>0</v>
      </c>
      <c r="AC80" s="24">
        <f t="shared" si="53"/>
        <v>0</v>
      </c>
      <c r="AF80" s="24">
        <f t="shared" si="54"/>
        <v>0</v>
      </c>
      <c r="AI80" s="24">
        <f t="shared" si="55"/>
        <v>0</v>
      </c>
      <c r="AL80" s="24">
        <f t="shared" si="56"/>
        <v>0</v>
      </c>
      <c r="AM80" s="18">
        <v>0</v>
      </c>
      <c r="AN80" s="18">
        <v>0</v>
      </c>
      <c r="AO80" s="25">
        <f t="shared" si="57"/>
        <v>0</v>
      </c>
      <c r="AP80" s="18">
        <v>0</v>
      </c>
      <c r="AQ80" s="18">
        <v>0</v>
      </c>
      <c r="AR80" s="25">
        <f t="shared" si="58"/>
        <v>0</v>
      </c>
      <c r="AS80" s="18">
        <v>0</v>
      </c>
      <c r="AT80" s="18">
        <v>0</v>
      </c>
      <c r="AU80" s="25">
        <f t="shared" si="59"/>
        <v>0</v>
      </c>
      <c r="AX80" s="26">
        <f t="shared" si="60"/>
        <v>0</v>
      </c>
      <c r="BA80" s="26">
        <f t="shared" si="61"/>
        <v>0</v>
      </c>
      <c r="BD80" s="26">
        <f t="shared" si="62"/>
        <v>0</v>
      </c>
      <c r="BG80" s="27">
        <f t="shared" si="63"/>
        <v>0</v>
      </c>
      <c r="BJ80" s="27">
        <f t="shared" si="64"/>
        <v>0</v>
      </c>
      <c r="BM80" s="27">
        <f t="shared" si="65"/>
        <v>0</v>
      </c>
      <c r="BP80" s="24">
        <f t="shared" si="66"/>
        <v>0</v>
      </c>
      <c r="BS80" s="24">
        <f t="shared" si="67"/>
        <v>0</v>
      </c>
      <c r="BV80" s="24">
        <f t="shared" si="68"/>
        <v>0</v>
      </c>
    </row>
    <row r="81" spans="1:74" x14ac:dyDescent="0.2">
      <c r="A81" t="s">
        <v>420</v>
      </c>
      <c r="B81" t="s">
        <v>442</v>
      </c>
      <c r="C81" s="39">
        <v>2004</v>
      </c>
      <c r="D81" s="37">
        <v>15</v>
      </c>
      <c r="F81" s="1" t="s">
        <v>34</v>
      </c>
      <c r="G81" t="s">
        <v>376</v>
      </c>
      <c r="H81" s="11">
        <f t="shared" si="46"/>
        <v>0</v>
      </c>
      <c r="I81" s="11">
        <f t="shared" si="47"/>
        <v>0</v>
      </c>
      <c r="J81" s="11">
        <f t="shared" si="48"/>
        <v>0</v>
      </c>
      <c r="K81" s="37" t="str">
        <f t="shared" si="49"/>
        <v>Nein</v>
      </c>
      <c r="L81" s="3">
        <f>MAX(S81,AB81,AN81,AW81,BF81,BO81)+LARGE((S81,AB81,AN81,AW81,BF81,BO81),2)+MAX(V81,Y81,AE81,AH81,AK81,AQ81,AT81,AZ81,BC81,BI81,BL81,BR81,BU81)+LARGE((V81,Y81,AE81,AH81,AK81,AQ81,AT81,AZ81,BC81,BI81,BL81,BR81,BU81),2)</f>
        <v>62.644999999999996</v>
      </c>
      <c r="M81" s="38">
        <f>IF($F81="M",VLOOKUP($C81,Kader_M[],4,1),VLOOKUP($C81,Kader_W[],4,1))</f>
        <v>31.8</v>
      </c>
      <c r="N81" s="38">
        <f>IF($F81="M",VLOOKUP($C81,Kader_M[],5,1),VLOOKUP($C81,Kader_W[],5,1))</f>
        <v>41.3</v>
      </c>
      <c r="O81" s="38">
        <f>IF($F81="M",VLOOKUP($C81,Kader_M[],6,1),VLOOKUP($C81,Kader_W[],6,1))</f>
        <v>30</v>
      </c>
      <c r="P81" s="38">
        <f>IF($F81="M",VLOOKUP($C81,Kader_M[],7,1),VLOOKUP($C81,Kader_W[],7,1))</f>
        <v>47.5</v>
      </c>
      <c r="Q81" s="38">
        <f>IF($F81="M",VLOOKUP($C81,Kader_M[],8,1),VLOOKUP($C81,Kader_W[],8,1))</f>
        <v>177.6</v>
      </c>
      <c r="R81" s="34">
        <v>0</v>
      </c>
      <c r="S81" s="34">
        <v>0</v>
      </c>
      <c r="T81" s="10">
        <f t="shared" si="50"/>
        <v>0</v>
      </c>
      <c r="U81" s="34">
        <v>0</v>
      </c>
      <c r="V81" s="34">
        <v>0</v>
      </c>
      <c r="W81" s="10">
        <f t="shared" si="51"/>
        <v>0</v>
      </c>
      <c r="X81" s="34">
        <v>0</v>
      </c>
      <c r="Y81" s="34">
        <v>0</v>
      </c>
      <c r="Z81" s="10">
        <f t="shared" si="52"/>
        <v>0</v>
      </c>
      <c r="AA81" s="36">
        <v>0</v>
      </c>
      <c r="AB81" s="36">
        <v>0</v>
      </c>
      <c r="AC81" s="24">
        <f t="shared" si="53"/>
        <v>0</v>
      </c>
      <c r="AF81" s="24">
        <f t="shared" si="54"/>
        <v>0</v>
      </c>
      <c r="AI81" s="24">
        <f t="shared" si="55"/>
        <v>0</v>
      </c>
      <c r="AL81" s="24">
        <f t="shared" si="56"/>
        <v>0</v>
      </c>
      <c r="AM81" s="18">
        <v>27.200000000000003</v>
      </c>
      <c r="AN81" s="18">
        <v>36.299999999999997</v>
      </c>
      <c r="AO81" s="25">
        <f t="shared" si="57"/>
        <v>0</v>
      </c>
      <c r="AP81" s="18">
        <v>16.344999999999999</v>
      </c>
      <c r="AQ81" s="18">
        <v>26.344999999999999</v>
      </c>
      <c r="AR81" s="25">
        <f t="shared" si="58"/>
        <v>0</v>
      </c>
      <c r="AS81" s="18">
        <v>0</v>
      </c>
      <c r="AT81" s="18">
        <v>0</v>
      </c>
      <c r="AU81" s="25">
        <f t="shared" si="59"/>
        <v>0</v>
      </c>
      <c r="AX81" s="26">
        <f t="shared" si="60"/>
        <v>0</v>
      </c>
      <c r="BA81" s="26">
        <f t="shared" si="61"/>
        <v>0</v>
      </c>
      <c r="BD81" s="26">
        <f t="shared" si="62"/>
        <v>0</v>
      </c>
      <c r="BG81" s="27">
        <f t="shared" si="63"/>
        <v>0</v>
      </c>
      <c r="BJ81" s="27">
        <f t="shared" si="64"/>
        <v>0</v>
      </c>
      <c r="BM81" s="27">
        <f t="shared" si="65"/>
        <v>0</v>
      </c>
      <c r="BP81" s="24">
        <f t="shared" si="66"/>
        <v>0</v>
      </c>
      <c r="BS81" s="24">
        <f t="shared" si="67"/>
        <v>0</v>
      </c>
      <c r="BV81" s="24">
        <f t="shared" si="68"/>
        <v>0</v>
      </c>
    </row>
    <row r="82" spans="1:74" x14ac:dyDescent="0.2">
      <c r="A82" t="s">
        <v>109</v>
      </c>
      <c r="B82" t="s">
        <v>108</v>
      </c>
      <c r="C82" s="15">
        <v>2005</v>
      </c>
      <c r="D82" s="37">
        <v>14</v>
      </c>
      <c r="E82" t="s">
        <v>220</v>
      </c>
      <c r="F82" s="1" t="s">
        <v>34</v>
      </c>
      <c r="G82" t="s">
        <v>292</v>
      </c>
      <c r="H82" s="11">
        <f t="shared" si="46"/>
        <v>0</v>
      </c>
      <c r="I82" s="11">
        <f t="shared" si="47"/>
        <v>0</v>
      </c>
      <c r="J82" s="11">
        <f t="shared" si="48"/>
        <v>0</v>
      </c>
      <c r="K82" s="37" t="str">
        <f t="shared" si="49"/>
        <v>Nein</v>
      </c>
      <c r="L82" s="3">
        <f>MAX(S82,AB82,AN82,AW82,BF82,BO82)+LARGE((S82,AB82,AN82,AW82,BF82,BO82),2)+MAX(V82,Y82,AE82,AH82,AK82,AQ82,AT82,AZ82,BC82,BI82,BL82,BR82,BU82)+LARGE((V82,Y82,AE82,AH82,AK82,AQ82,AT82,AZ82,BC82,BI82,BL82,BR82,BU82),2)</f>
        <v>62.169999999999995</v>
      </c>
      <c r="M82" s="38">
        <f>IF($F82="M",VLOOKUP($C82,Kader_M[],4,1),VLOOKUP($C82,Kader_W[],4,1))</f>
        <v>31.4</v>
      </c>
      <c r="N82" s="38">
        <f>IF($F82="M",VLOOKUP($C82,Kader_M[],5,1),VLOOKUP($C82,Kader_W[],5,1))</f>
        <v>40.9</v>
      </c>
      <c r="O82" s="38">
        <f>IF($F82="M",VLOOKUP($C82,Kader_M[],6,1),VLOOKUP($C82,Kader_W[],6,1))</f>
        <v>29.8</v>
      </c>
      <c r="P82" s="38">
        <f>IF($F82="M",VLOOKUP($C82,Kader_M[],7,1),VLOOKUP($C82,Kader_W[],7,1))</f>
        <v>47.1</v>
      </c>
      <c r="Q82" s="38">
        <f>IF($F82="M",VLOOKUP($C82,Kader_M[],8,1),VLOOKUP($C82,Kader_W[],8,1))</f>
        <v>176</v>
      </c>
      <c r="R82" s="34">
        <v>13.67</v>
      </c>
      <c r="S82" s="34">
        <v>18.07</v>
      </c>
      <c r="T82" s="10">
        <f t="shared" si="50"/>
        <v>0</v>
      </c>
      <c r="U82" s="34">
        <v>28.5</v>
      </c>
      <c r="V82" s="34">
        <v>44.099999999999994</v>
      </c>
      <c r="W82" s="10">
        <f t="shared" si="51"/>
        <v>0</v>
      </c>
      <c r="X82" s="34">
        <v>0</v>
      </c>
      <c r="Y82" s="34">
        <v>0</v>
      </c>
      <c r="Z82" s="10">
        <f t="shared" si="52"/>
        <v>0</v>
      </c>
      <c r="AA82" s="36">
        <v>0</v>
      </c>
      <c r="AB82" s="36">
        <v>0</v>
      </c>
      <c r="AC82" s="24">
        <f t="shared" si="53"/>
        <v>0</v>
      </c>
      <c r="AF82" s="24">
        <f t="shared" si="54"/>
        <v>0</v>
      </c>
      <c r="AI82" s="24">
        <f t="shared" si="55"/>
        <v>0</v>
      </c>
      <c r="AL82" s="24">
        <f t="shared" si="56"/>
        <v>0</v>
      </c>
      <c r="AM82" s="18">
        <v>0</v>
      </c>
      <c r="AN82" s="18">
        <v>0</v>
      </c>
      <c r="AO82" s="25">
        <f t="shared" si="57"/>
        <v>0</v>
      </c>
      <c r="AP82" s="18">
        <v>0</v>
      </c>
      <c r="AQ82" s="18">
        <v>0</v>
      </c>
      <c r="AR82" s="25">
        <f t="shared" si="58"/>
        <v>0</v>
      </c>
      <c r="AS82" s="18">
        <v>0</v>
      </c>
      <c r="AT82" s="18">
        <v>0</v>
      </c>
      <c r="AU82" s="25">
        <f t="shared" si="59"/>
        <v>0</v>
      </c>
      <c r="AX82" s="26">
        <f t="shared" si="60"/>
        <v>0</v>
      </c>
      <c r="BA82" s="26">
        <f t="shared" si="61"/>
        <v>0</v>
      </c>
      <c r="BD82" s="26">
        <f t="shared" si="62"/>
        <v>0</v>
      </c>
      <c r="BG82" s="27">
        <f t="shared" si="63"/>
        <v>0</v>
      </c>
      <c r="BJ82" s="27">
        <f t="shared" si="64"/>
        <v>0</v>
      </c>
      <c r="BM82" s="27">
        <f t="shared" si="65"/>
        <v>0</v>
      </c>
      <c r="BP82" s="24">
        <f t="shared" si="66"/>
        <v>0</v>
      </c>
      <c r="BS82" s="24">
        <f t="shared" si="67"/>
        <v>0</v>
      </c>
      <c r="BV82" s="24">
        <f t="shared" si="68"/>
        <v>0</v>
      </c>
    </row>
    <row r="83" spans="1:74" x14ac:dyDescent="0.2">
      <c r="A83" t="s">
        <v>427</v>
      </c>
      <c r="B83" t="s">
        <v>98</v>
      </c>
      <c r="C83" s="39">
        <v>2000</v>
      </c>
      <c r="D83" s="37">
        <v>19</v>
      </c>
      <c r="F83" s="1" t="s">
        <v>34</v>
      </c>
      <c r="G83" t="s">
        <v>377</v>
      </c>
      <c r="H83" s="11">
        <f t="shared" si="46"/>
        <v>0</v>
      </c>
      <c r="I83" s="11">
        <f t="shared" si="47"/>
        <v>0</v>
      </c>
      <c r="J83" s="11">
        <f t="shared" si="48"/>
        <v>0</v>
      </c>
      <c r="K83" s="37" t="str">
        <f t="shared" si="49"/>
        <v>Nein</v>
      </c>
      <c r="L83" s="3">
        <f>MAX(S83,AB83,AN83,AW83,BF83,BO83)+LARGE((S83,AB83,AN83,AW83,BF83,BO83),2)+MAX(V83,Y83,AE83,AH83,AK83,AQ83,AT83,AZ83,BC83,BI83,BL83,BR83,BU83)+LARGE((V83,Y83,AE83,AH83,AK83,AQ83,AT83,AZ83,BC83,BI83,BL83,BR83,BU83),2)</f>
        <v>45.504999999999995</v>
      </c>
      <c r="M83" s="38">
        <f>IF($F83="M",VLOOKUP($C83,Kader_M[],4,1),VLOOKUP($C83,Kader_W[],4,1))</f>
        <v>32.200000000000003</v>
      </c>
      <c r="N83" s="38">
        <f>IF($F83="M",VLOOKUP($C83,Kader_M[],5,1),VLOOKUP($C83,Kader_W[],5,1))</f>
        <v>41.7</v>
      </c>
      <c r="O83" s="38">
        <f>IF($F83="M",VLOOKUP($C83,Kader_M[],6,1),VLOOKUP($C83,Kader_W[],6,1))</f>
        <v>30.3</v>
      </c>
      <c r="P83" s="38">
        <f>IF($F83="M",VLOOKUP($C83,Kader_M[],7,1),VLOOKUP($C83,Kader_W[],7,1))</f>
        <v>49.8</v>
      </c>
      <c r="Q83" s="38">
        <f>IF($F83="M",VLOOKUP($C83,Kader_M[],8,1),VLOOKUP($C83,Kader_W[],8,1))</f>
        <v>183</v>
      </c>
      <c r="R83" s="34">
        <v>0</v>
      </c>
      <c r="S83" s="34">
        <v>0</v>
      </c>
      <c r="T83" s="10">
        <f t="shared" si="50"/>
        <v>0</v>
      </c>
      <c r="U83" s="34">
        <v>0</v>
      </c>
      <c r="V83" s="34">
        <v>0</v>
      </c>
      <c r="W83" s="10">
        <f t="shared" si="51"/>
        <v>0</v>
      </c>
      <c r="X83" s="34">
        <v>0</v>
      </c>
      <c r="Y83" s="34">
        <v>0</v>
      </c>
      <c r="Z83" s="10">
        <f t="shared" si="52"/>
        <v>0</v>
      </c>
      <c r="AA83" s="36">
        <v>0</v>
      </c>
      <c r="AB83" s="36">
        <v>0</v>
      </c>
      <c r="AC83" s="24">
        <f t="shared" si="53"/>
        <v>0</v>
      </c>
      <c r="AF83" s="24">
        <f t="shared" si="54"/>
        <v>0</v>
      </c>
      <c r="AI83" s="24">
        <f t="shared" si="55"/>
        <v>0</v>
      </c>
      <c r="AL83" s="24">
        <f t="shared" si="56"/>
        <v>0</v>
      </c>
      <c r="AM83" s="18">
        <v>31.465</v>
      </c>
      <c r="AN83" s="18">
        <v>41.064999999999998</v>
      </c>
      <c r="AO83" s="25">
        <f t="shared" si="57"/>
        <v>0</v>
      </c>
      <c r="AP83" s="18">
        <v>3.05</v>
      </c>
      <c r="AQ83" s="18">
        <v>4.4400000000000004</v>
      </c>
      <c r="AR83" s="25">
        <f t="shared" si="58"/>
        <v>0</v>
      </c>
      <c r="AS83" s="18">
        <v>0</v>
      </c>
      <c r="AT83" s="18">
        <v>0</v>
      </c>
      <c r="AU83" s="25">
        <f t="shared" si="59"/>
        <v>0</v>
      </c>
      <c r="AX83" s="26">
        <f t="shared" si="60"/>
        <v>0</v>
      </c>
      <c r="BA83" s="26">
        <f t="shared" si="61"/>
        <v>0</v>
      </c>
      <c r="BD83" s="26">
        <f t="shared" si="62"/>
        <v>0</v>
      </c>
      <c r="BG83" s="27">
        <f t="shared" si="63"/>
        <v>0</v>
      </c>
      <c r="BJ83" s="27">
        <f t="shared" si="64"/>
        <v>0</v>
      </c>
      <c r="BM83" s="27">
        <f t="shared" si="65"/>
        <v>0</v>
      </c>
      <c r="BP83" s="24">
        <f t="shared" si="66"/>
        <v>0</v>
      </c>
      <c r="BS83" s="24">
        <f t="shared" si="67"/>
        <v>0</v>
      </c>
      <c r="BV83" s="24">
        <f t="shared" si="68"/>
        <v>0</v>
      </c>
    </row>
    <row r="84" spans="1:74" x14ac:dyDescent="0.2">
      <c r="A84" t="s">
        <v>58</v>
      </c>
      <c r="B84" t="s">
        <v>57</v>
      </c>
      <c r="C84" s="15">
        <v>2008</v>
      </c>
      <c r="D84" s="37">
        <v>11</v>
      </c>
      <c r="E84" t="s">
        <v>222</v>
      </c>
      <c r="F84" s="1" t="s">
        <v>34</v>
      </c>
      <c r="G84" t="s">
        <v>262</v>
      </c>
      <c r="H84" s="11">
        <f t="shared" si="46"/>
        <v>0</v>
      </c>
      <c r="I84" s="11">
        <f t="shared" si="47"/>
        <v>0</v>
      </c>
      <c r="J84" s="11">
        <f t="shared" si="48"/>
        <v>0</v>
      </c>
      <c r="K84" s="37" t="str">
        <f t="shared" si="49"/>
        <v>Nein</v>
      </c>
      <c r="L84" s="3">
        <f>MAX(S84,AB84,AN84,AW84,BF84,BO84)+LARGE((S84,AB84,AN84,AW84,BF84,BO84),2)+MAX(V84,Y84,AE84,AH84,AK84,AQ84,AT84,AZ84,BC84,BI84,BL84,BR84,BU84)+LARGE((V84,Y84,AE84,AH84,AK84,AQ84,AT84,AZ84,BC84,BI84,BL84,BR84,BU84),2)</f>
        <v>45.305</v>
      </c>
      <c r="M84" s="38">
        <f>IF($F84="M",VLOOKUP($C84,Kader_M[],4,1),VLOOKUP($C84,Kader_W[],4,1))</f>
        <v>30.8</v>
      </c>
      <c r="N84" s="38">
        <f>IF($F84="M",VLOOKUP($C84,Kader_M[],5,1),VLOOKUP($C84,Kader_W[],5,1))</f>
        <v>40.299999999999997</v>
      </c>
      <c r="O84" s="38">
        <f>IF($F84="M",VLOOKUP($C84,Kader_M[],6,1),VLOOKUP($C84,Kader_W[],6,1))</f>
        <v>29.4</v>
      </c>
      <c r="P84" s="38">
        <f>IF($F84="M",VLOOKUP($C84,Kader_M[],7,1),VLOOKUP($C84,Kader_W[],7,1))</f>
        <v>46.3</v>
      </c>
      <c r="Q84" s="38">
        <f>IF($F84="M",VLOOKUP($C84,Kader_M[],8,1),VLOOKUP($C84,Kader_W[],8,1))</f>
        <v>173.2</v>
      </c>
      <c r="R84" s="34">
        <v>2.4349999999999996</v>
      </c>
      <c r="S84" s="34">
        <v>3.4349999999999996</v>
      </c>
      <c r="T84" s="10">
        <f t="shared" si="50"/>
        <v>0</v>
      </c>
      <c r="U84" s="34">
        <v>27.869999999999997</v>
      </c>
      <c r="V84" s="34">
        <v>41.87</v>
      </c>
      <c r="W84" s="10">
        <f t="shared" si="51"/>
        <v>0</v>
      </c>
      <c r="X84" s="34">
        <v>0</v>
      </c>
      <c r="Y84" s="34">
        <v>0</v>
      </c>
      <c r="Z84" s="10">
        <f t="shared" si="52"/>
        <v>0</v>
      </c>
      <c r="AA84" s="36">
        <v>0</v>
      </c>
      <c r="AB84" s="36">
        <v>0</v>
      </c>
      <c r="AC84" s="24">
        <f t="shared" si="53"/>
        <v>0</v>
      </c>
      <c r="AF84" s="24">
        <f t="shared" si="54"/>
        <v>0</v>
      </c>
      <c r="AI84" s="24">
        <f t="shared" si="55"/>
        <v>0</v>
      </c>
      <c r="AL84" s="24">
        <f t="shared" si="56"/>
        <v>0</v>
      </c>
      <c r="AM84" s="18">
        <v>0</v>
      </c>
      <c r="AN84" s="18">
        <v>0</v>
      </c>
      <c r="AO84" s="25">
        <f t="shared" si="57"/>
        <v>0</v>
      </c>
      <c r="AP84" s="18">
        <v>0</v>
      </c>
      <c r="AQ84" s="18">
        <v>0</v>
      </c>
      <c r="AR84" s="25">
        <f t="shared" si="58"/>
        <v>0</v>
      </c>
      <c r="AS84" s="18">
        <v>0</v>
      </c>
      <c r="AT84" s="18">
        <v>0</v>
      </c>
      <c r="AU84" s="25">
        <f t="shared" si="59"/>
        <v>0</v>
      </c>
      <c r="AX84" s="26">
        <f t="shared" si="60"/>
        <v>0</v>
      </c>
      <c r="BA84" s="26">
        <f t="shared" si="61"/>
        <v>0</v>
      </c>
      <c r="BD84" s="26">
        <f t="shared" si="62"/>
        <v>0</v>
      </c>
      <c r="BG84" s="27">
        <f t="shared" si="63"/>
        <v>0</v>
      </c>
      <c r="BJ84" s="27">
        <f t="shared" si="64"/>
        <v>0</v>
      </c>
      <c r="BM84" s="27">
        <f t="shared" si="65"/>
        <v>0</v>
      </c>
      <c r="BP84" s="24">
        <f t="shared" si="66"/>
        <v>0</v>
      </c>
      <c r="BS84" s="24">
        <f t="shared" si="67"/>
        <v>0</v>
      </c>
      <c r="BV84" s="24">
        <f t="shared" si="68"/>
        <v>0</v>
      </c>
    </row>
    <row r="85" spans="1:74" x14ac:dyDescent="0.2">
      <c r="A85" t="s">
        <v>426</v>
      </c>
      <c r="B85" t="s">
        <v>450</v>
      </c>
      <c r="C85" s="39">
        <v>2000</v>
      </c>
      <c r="D85" s="37">
        <v>19</v>
      </c>
      <c r="F85" s="1" t="s">
        <v>34</v>
      </c>
      <c r="G85" t="s">
        <v>366</v>
      </c>
      <c r="H85" s="11">
        <f t="shared" si="46"/>
        <v>0</v>
      </c>
      <c r="I85" s="11">
        <f t="shared" si="47"/>
        <v>0</v>
      </c>
      <c r="J85" s="11">
        <f t="shared" si="48"/>
        <v>0</v>
      </c>
      <c r="K85" s="37" t="str">
        <f t="shared" si="49"/>
        <v>Nein</v>
      </c>
      <c r="L85" s="3">
        <f>MAX(S85,AB85,AN85,AW85,BF85,BO85)+LARGE((S85,AB85,AN85,AW85,BF85,BO85),2)+MAX(V85,Y85,AE85,AH85,AK85,AQ85,AT85,AZ85,BC85,BI85,BL85,BR85,BU85)+LARGE((V85,Y85,AE85,AH85,AK85,AQ85,AT85,AZ85,BC85,BI85,BL85,BR85,BU85),2)</f>
        <v>44.515000000000001</v>
      </c>
      <c r="M85" s="38">
        <f>IF($F85="M",VLOOKUP($C85,Kader_M[],4,1),VLOOKUP($C85,Kader_W[],4,1))</f>
        <v>32.200000000000003</v>
      </c>
      <c r="N85" s="38">
        <f>IF($F85="M",VLOOKUP($C85,Kader_M[],5,1),VLOOKUP($C85,Kader_W[],5,1))</f>
        <v>41.7</v>
      </c>
      <c r="O85" s="38">
        <f>IF($F85="M",VLOOKUP($C85,Kader_M[],6,1),VLOOKUP($C85,Kader_W[],6,1))</f>
        <v>30.3</v>
      </c>
      <c r="P85" s="38">
        <f>IF($F85="M",VLOOKUP($C85,Kader_M[],7,1),VLOOKUP($C85,Kader_W[],7,1))</f>
        <v>49.8</v>
      </c>
      <c r="Q85" s="38">
        <f>IF($F85="M",VLOOKUP($C85,Kader_M[],8,1),VLOOKUP($C85,Kader_W[],8,1))</f>
        <v>183</v>
      </c>
      <c r="R85" s="34">
        <v>0</v>
      </c>
      <c r="S85" s="34">
        <v>0</v>
      </c>
      <c r="T85" s="10">
        <f t="shared" si="50"/>
        <v>0</v>
      </c>
      <c r="U85" s="34">
        <v>0</v>
      </c>
      <c r="V85" s="34">
        <v>0</v>
      </c>
      <c r="W85" s="10">
        <f t="shared" si="51"/>
        <v>0</v>
      </c>
      <c r="X85" s="34">
        <v>0</v>
      </c>
      <c r="Y85" s="34">
        <v>0</v>
      </c>
      <c r="Z85" s="10">
        <f t="shared" si="52"/>
        <v>0</v>
      </c>
      <c r="AA85" s="36">
        <v>0</v>
      </c>
      <c r="AB85" s="36">
        <v>0</v>
      </c>
      <c r="AC85" s="24">
        <f t="shared" si="53"/>
        <v>0</v>
      </c>
      <c r="AF85" s="24">
        <f t="shared" si="54"/>
        <v>0</v>
      </c>
      <c r="AI85" s="24">
        <f t="shared" si="55"/>
        <v>0</v>
      </c>
      <c r="AL85" s="24">
        <f t="shared" si="56"/>
        <v>0</v>
      </c>
      <c r="AM85" s="18">
        <v>29.810000000000002</v>
      </c>
      <c r="AN85" s="18">
        <v>39.31</v>
      </c>
      <c r="AO85" s="25">
        <f t="shared" si="57"/>
        <v>0</v>
      </c>
      <c r="AP85" s="18">
        <v>3.105</v>
      </c>
      <c r="AQ85" s="18">
        <v>5.2050000000000001</v>
      </c>
      <c r="AR85" s="25">
        <f t="shared" si="58"/>
        <v>0</v>
      </c>
      <c r="AS85" s="18">
        <v>0</v>
      </c>
      <c r="AT85" s="18">
        <v>0</v>
      </c>
      <c r="AU85" s="25">
        <f t="shared" si="59"/>
        <v>0</v>
      </c>
      <c r="AX85" s="26">
        <f t="shared" si="60"/>
        <v>0</v>
      </c>
      <c r="BA85" s="26">
        <f t="shared" si="61"/>
        <v>0</v>
      </c>
      <c r="BD85" s="26">
        <f t="shared" si="62"/>
        <v>0</v>
      </c>
      <c r="BG85" s="27">
        <f t="shared" si="63"/>
        <v>0</v>
      </c>
      <c r="BJ85" s="27">
        <f t="shared" si="64"/>
        <v>0</v>
      </c>
      <c r="BM85" s="27">
        <f t="shared" si="65"/>
        <v>0</v>
      </c>
      <c r="BP85" s="24">
        <f t="shared" si="66"/>
        <v>0</v>
      </c>
      <c r="BS85" s="24">
        <f t="shared" si="67"/>
        <v>0</v>
      </c>
      <c r="BV85" s="24">
        <f t="shared" si="68"/>
        <v>0</v>
      </c>
    </row>
    <row r="86" spans="1:74" x14ac:dyDescent="0.2">
      <c r="A86" t="s">
        <v>115</v>
      </c>
      <c r="B86" t="s">
        <v>112</v>
      </c>
      <c r="C86" s="39">
        <v>2004</v>
      </c>
      <c r="D86" s="37">
        <v>15</v>
      </c>
      <c r="F86" s="1" t="s">
        <v>34</v>
      </c>
      <c r="G86" t="s">
        <v>382</v>
      </c>
      <c r="H86" s="11">
        <f t="shared" si="46"/>
        <v>0</v>
      </c>
      <c r="I86" s="11">
        <f t="shared" si="47"/>
        <v>0</v>
      </c>
      <c r="J86" s="11">
        <f t="shared" si="48"/>
        <v>0</v>
      </c>
      <c r="K86" s="37" t="str">
        <f t="shared" si="49"/>
        <v>Nein</v>
      </c>
      <c r="L86" s="3">
        <f>MAX(S86,AB86,AN86,AW86,BF86,BO86)+LARGE((S86,AB86,AN86,AW86,BF86,BO86),2)+MAX(V86,Y86,AE86,AH86,AK86,AQ86,AT86,AZ86,BC86,BI86,BL86,BR86,BU86)+LARGE((V86,Y86,AE86,AH86,AK86,AQ86,AT86,AZ86,BC86,BI86,BL86,BR86,BU86),2)</f>
        <v>43.76</v>
      </c>
      <c r="M86" s="38">
        <f>IF($F86="M",VLOOKUP($C86,Kader_M[],4,1),VLOOKUP($C86,Kader_W[],4,1))</f>
        <v>31.8</v>
      </c>
      <c r="N86" s="38">
        <f>IF($F86="M",VLOOKUP($C86,Kader_M[],5,1),VLOOKUP($C86,Kader_W[],5,1))</f>
        <v>41.3</v>
      </c>
      <c r="O86" s="38">
        <f>IF($F86="M",VLOOKUP($C86,Kader_M[],6,1),VLOOKUP($C86,Kader_W[],6,1))</f>
        <v>30</v>
      </c>
      <c r="P86" s="38">
        <f>IF($F86="M",VLOOKUP($C86,Kader_M[],7,1),VLOOKUP($C86,Kader_W[],7,1))</f>
        <v>47.5</v>
      </c>
      <c r="Q86" s="38">
        <f>IF($F86="M",VLOOKUP($C86,Kader_M[],8,1),VLOOKUP($C86,Kader_W[],8,1))</f>
        <v>177.6</v>
      </c>
      <c r="R86" s="34">
        <v>0</v>
      </c>
      <c r="S86" s="34">
        <v>0</v>
      </c>
      <c r="T86" s="10">
        <f t="shared" si="50"/>
        <v>0</v>
      </c>
      <c r="U86" s="34">
        <v>0</v>
      </c>
      <c r="V86" s="34">
        <v>0</v>
      </c>
      <c r="W86" s="10">
        <f t="shared" si="51"/>
        <v>0</v>
      </c>
      <c r="X86" s="34">
        <v>0</v>
      </c>
      <c r="Y86" s="34">
        <v>0</v>
      </c>
      <c r="Z86" s="10">
        <f t="shared" si="52"/>
        <v>0</v>
      </c>
      <c r="AA86" s="36">
        <v>0</v>
      </c>
      <c r="AB86" s="36">
        <v>0</v>
      </c>
      <c r="AC86" s="24">
        <f t="shared" si="53"/>
        <v>0</v>
      </c>
      <c r="AF86" s="24">
        <f t="shared" si="54"/>
        <v>0</v>
      </c>
      <c r="AI86" s="24">
        <f t="shared" si="55"/>
        <v>0</v>
      </c>
      <c r="AL86" s="24">
        <f t="shared" si="56"/>
        <v>0</v>
      </c>
      <c r="AM86" s="18">
        <v>0</v>
      </c>
      <c r="AN86" s="18">
        <v>0</v>
      </c>
      <c r="AO86" s="25">
        <f t="shared" si="57"/>
        <v>0</v>
      </c>
      <c r="AP86" s="18">
        <v>26.46</v>
      </c>
      <c r="AQ86" s="18">
        <v>43.76</v>
      </c>
      <c r="AR86" s="25">
        <f t="shared" si="58"/>
        <v>0</v>
      </c>
      <c r="AS86" s="18">
        <v>0</v>
      </c>
      <c r="AT86" s="18">
        <v>0</v>
      </c>
      <c r="AU86" s="25">
        <f t="shared" si="59"/>
        <v>0</v>
      </c>
      <c r="AX86" s="26">
        <f t="shared" si="60"/>
        <v>0</v>
      </c>
      <c r="BA86" s="26">
        <f t="shared" si="61"/>
        <v>0</v>
      </c>
      <c r="BD86" s="26">
        <f t="shared" si="62"/>
        <v>0</v>
      </c>
      <c r="BG86" s="27">
        <f t="shared" si="63"/>
        <v>0</v>
      </c>
      <c r="BJ86" s="27">
        <f t="shared" si="64"/>
        <v>0</v>
      </c>
      <c r="BM86" s="27">
        <f t="shared" si="65"/>
        <v>0</v>
      </c>
      <c r="BP86" s="24">
        <f t="shared" si="66"/>
        <v>0</v>
      </c>
      <c r="BS86" s="24">
        <f t="shared" si="67"/>
        <v>0</v>
      </c>
      <c r="BV86" s="24">
        <f t="shared" si="68"/>
        <v>0</v>
      </c>
    </row>
    <row r="87" spans="1:74" x14ac:dyDescent="0.2">
      <c r="A87" t="s">
        <v>412</v>
      </c>
      <c r="B87" t="s">
        <v>434</v>
      </c>
      <c r="C87" s="37">
        <v>2006</v>
      </c>
      <c r="D87" s="37">
        <v>13</v>
      </c>
      <c r="F87" s="1" t="s">
        <v>34</v>
      </c>
      <c r="G87" t="s">
        <v>370</v>
      </c>
      <c r="H87" s="11">
        <f t="shared" si="46"/>
        <v>0</v>
      </c>
      <c r="I87" s="11">
        <f t="shared" si="47"/>
        <v>0</v>
      </c>
      <c r="J87" s="11">
        <f t="shared" si="48"/>
        <v>0</v>
      </c>
      <c r="K87" s="37" t="str">
        <f t="shared" si="49"/>
        <v>Nein</v>
      </c>
      <c r="L87" s="3">
        <f>MAX(S87,AB87,AN87,AW87,BF87,BO87)+LARGE((S87,AB87,AN87,AW87,BF87,BO87),2)+MAX(V87,Y87,AE87,AH87,AK87,AQ87,AT87,AZ87,BC87,BI87,BL87,BR87,BU87)+LARGE((V87,Y87,AE87,AH87,AK87,AQ87,AT87,AZ87,BC87,BI87,BL87,BR87,BU87),2)</f>
        <v>37.314999999999998</v>
      </c>
      <c r="M87" s="38">
        <f>IF($F87="M",VLOOKUP($C87,Kader_M[],4,1),VLOOKUP($C87,Kader_W[],4,1))</f>
        <v>31.6</v>
      </c>
      <c r="N87" s="38">
        <f>IF($F87="M",VLOOKUP($C87,Kader_M[],5,1),VLOOKUP($C87,Kader_W[],5,1))</f>
        <v>41.1</v>
      </c>
      <c r="O87" s="38">
        <f>IF($F87="M",VLOOKUP($C87,Kader_M[],6,1),VLOOKUP($C87,Kader_W[],6,1))</f>
        <v>29.6</v>
      </c>
      <c r="P87" s="38">
        <f>IF($F87="M",VLOOKUP($C87,Kader_M[],7,1),VLOOKUP($C87,Kader_W[],7,1))</f>
        <v>46.7</v>
      </c>
      <c r="Q87" s="38">
        <f>IF($F87="M",VLOOKUP($C87,Kader_M[],8,1),VLOOKUP($C87,Kader_W[],8,1))</f>
        <v>175.6</v>
      </c>
      <c r="R87" s="34">
        <v>0</v>
      </c>
      <c r="S87" s="34">
        <v>0</v>
      </c>
      <c r="T87" s="10">
        <f t="shared" si="50"/>
        <v>0</v>
      </c>
      <c r="U87" s="34">
        <v>0</v>
      </c>
      <c r="V87" s="34">
        <v>0</v>
      </c>
      <c r="W87" s="10">
        <f t="shared" si="51"/>
        <v>0</v>
      </c>
      <c r="X87" s="34">
        <v>0</v>
      </c>
      <c r="Y87" s="34">
        <v>0</v>
      </c>
      <c r="Z87" s="10">
        <f t="shared" si="52"/>
        <v>0</v>
      </c>
      <c r="AA87" s="36">
        <v>0</v>
      </c>
      <c r="AB87" s="36">
        <v>0</v>
      </c>
      <c r="AC87" s="24">
        <f t="shared" si="53"/>
        <v>0</v>
      </c>
      <c r="AF87" s="24">
        <f t="shared" si="54"/>
        <v>0</v>
      </c>
      <c r="AI87" s="24">
        <f t="shared" si="55"/>
        <v>0</v>
      </c>
      <c r="AL87" s="24">
        <f t="shared" si="56"/>
        <v>0</v>
      </c>
      <c r="AM87" s="18">
        <v>24.009999999999998</v>
      </c>
      <c r="AN87" s="18">
        <v>33.409999999999997</v>
      </c>
      <c r="AO87" s="25">
        <f t="shared" si="57"/>
        <v>0</v>
      </c>
      <c r="AP87" s="18">
        <v>2.4050000000000002</v>
      </c>
      <c r="AQ87" s="18">
        <v>3.9049999999999998</v>
      </c>
      <c r="AR87" s="25">
        <f t="shared" si="58"/>
        <v>0</v>
      </c>
      <c r="AS87" s="18">
        <v>0</v>
      </c>
      <c r="AT87" s="18">
        <v>0</v>
      </c>
      <c r="AU87" s="25">
        <f t="shared" si="59"/>
        <v>0</v>
      </c>
      <c r="AX87" s="26">
        <f t="shared" si="60"/>
        <v>0</v>
      </c>
      <c r="BA87" s="26">
        <f t="shared" si="61"/>
        <v>0</v>
      </c>
      <c r="BD87" s="26">
        <f t="shared" si="62"/>
        <v>0</v>
      </c>
      <c r="BG87" s="27">
        <f t="shared" si="63"/>
        <v>0</v>
      </c>
      <c r="BJ87" s="27">
        <f t="shared" si="64"/>
        <v>0</v>
      </c>
      <c r="BM87" s="27">
        <f t="shared" si="65"/>
        <v>0</v>
      </c>
      <c r="BP87" s="24">
        <f t="shared" si="66"/>
        <v>0</v>
      </c>
      <c r="BS87" s="24">
        <f t="shared" si="67"/>
        <v>0</v>
      </c>
      <c r="BV87" s="24">
        <f t="shared" si="68"/>
        <v>0</v>
      </c>
    </row>
    <row r="88" spans="1:74" x14ac:dyDescent="0.2">
      <c r="A88" t="s">
        <v>417</v>
      </c>
      <c r="B88" t="s">
        <v>439</v>
      </c>
      <c r="C88" s="37">
        <v>2005</v>
      </c>
      <c r="D88" s="37">
        <v>14</v>
      </c>
      <c r="F88" s="1" t="s">
        <v>34</v>
      </c>
      <c r="G88" t="s">
        <v>386</v>
      </c>
      <c r="H88" s="11">
        <f t="shared" si="46"/>
        <v>0</v>
      </c>
      <c r="I88" s="11">
        <f t="shared" si="47"/>
        <v>0</v>
      </c>
      <c r="J88" s="11">
        <f t="shared" si="48"/>
        <v>0</v>
      </c>
      <c r="K88" s="37" t="str">
        <f t="shared" si="49"/>
        <v>Nein</v>
      </c>
      <c r="L88" s="3">
        <f>MAX(S88,AB88,AN88,AW88,BF88,BO88)+LARGE((S88,AB88,AN88,AW88,BF88,BO88),2)+MAX(V88,Y88,AE88,AH88,AK88,AQ88,AT88,AZ88,BC88,BI88,BL88,BR88,BU88)+LARGE((V88,Y88,AE88,AH88,AK88,AQ88,AT88,AZ88,BC88,BI88,BL88,BR88,BU88),2)</f>
        <v>34.07</v>
      </c>
      <c r="M88" s="38">
        <f>IF($F88="M",VLOOKUP($C88,Kader_M[],4,1),VLOOKUP($C88,Kader_W[],4,1))</f>
        <v>31.4</v>
      </c>
      <c r="N88" s="38">
        <f>IF($F88="M",VLOOKUP($C88,Kader_M[],5,1),VLOOKUP($C88,Kader_W[],5,1))</f>
        <v>40.9</v>
      </c>
      <c r="O88" s="38">
        <f>IF($F88="M",VLOOKUP($C88,Kader_M[],6,1),VLOOKUP($C88,Kader_W[],6,1))</f>
        <v>29.8</v>
      </c>
      <c r="P88" s="38">
        <f>IF($F88="M",VLOOKUP($C88,Kader_M[],7,1),VLOOKUP($C88,Kader_W[],7,1))</f>
        <v>47.1</v>
      </c>
      <c r="Q88" s="38">
        <f>IF($F88="M",VLOOKUP($C88,Kader_M[],8,1),VLOOKUP($C88,Kader_W[],8,1))</f>
        <v>176</v>
      </c>
      <c r="R88" s="34">
        <v>0</v>
      </c>
      <c r="S88" s="34">
        <v>0</v>
      </c>
      <c r="T88" s="10">
        <f t="shared" si="50"/>
        <v>0</v>
      </c>
      <c r="U88" s="34">
        <v>0</v>
      </c>
      <c r="V88" s="34">
        <v>0</v>
      </c>
      <c r="W88" s="10">
        <f t="shared" si="51"/>
        <v>0</v>
      </c>
      <c r="X88" s="34">
        <v>0</v>
      </c>
      <c r="Y88" s="34">
        <v>0</v>
      </c>
      <c r="Z88" s="10">
        <f t="shared" si="52"/>
        <v>0</v>
      </c>
      <c r="AA88" s="36">
        <v>0</v>
      </c>
      <c r="AB88" s="36">
        <v>0</v>
      </c>
      <c r="AC88" s="24">
        <f t="shared" si="53"/>
        <v>0</v>
      </c>
      <c r="AF88" s="24">
        <f t="shared" si="54"/>
        <v>0</v>
      </c>
      <c r="AI88" s="24">
        <f t="shared" si="55"/>
        <v>0</v>
      </c>
      <c r="AL88" s="24">
        <f t="shared" si="56"/>
        <v>0</v>
      </c>
      <c r="AM88" s="18">
        <v>13.594999999999999</v>
      </c>
      <c r="AN88" s="18">
        <v>18.295000000000002</v>
      </c>
      <c r="AO88" s="25">
        <f t="shared" si="57"/>
        <v>0</v>
      </c>
      <c r="AP88" s="18">
        <v>7.9749999999999996</v>
      </c>
      <c r="AQ88" s="18">
        <v>15.775</v>
      </c>
      <c r="AR88" s="25">
        <f t="shared" si="58"/>
        <v>0</v>
      </c>
      <c r="AS88" s="18">
        <v>0</v>
      </c>
      <c r="AT88" s="18">
        <v>0</v>
      </c>
      <c r="AU88" s="25">
        <f t="shared" si="59"/>
        <v>0</v>
      </c>
      <c r="AX88" s="26">
        <f t="shared" si="60"/>
        <v>0</v>
      </c>
      <c r="BA88" s="26">
        <f t="shared" si="61"/>
        <v>0</v>
      </c>
      <c r="BD88" s="26">
        <f t="shared" si="62"/>
        <v>0</v>
      </c>
      <c r="BG88" s="27">
        <f t="shared" si="63"/>
        <v>0</v>
      </c>
      <c r="BJ88" s="27">
        <f t="shared" si="64"/>
        <v>0</v>
      </c>
      <c r="BM88" s="27">
        <f t="shared" si="65"/>
        <v>0</v>
      </c>
      <c r="BP88" s="24">
        <f t="shared" si="66"/>
        <v>0</v>
      </c>
      <c r="BS88" s="24">
        <f t="shared" si="67"/>
        <v>0</v>
      </c>
      <c r="BV88" s="24">
        <f t="shared" si="68"/>
        <v>0</v>
      </c>
    </row>
    <row r="89" spans="1:74" x14ac:dyDescent="0.2">
      <c r="A89" t="s">
        <v>413</v>
      </c>
      <c r="B89" t="s">
        <v>435</v>
      </c>
      <c r="C89" s="37">
        <v>2006</v>
      </c>
      <c r="D89" s="37">
        <v>13</v>
      </c>
      <c r="F89" s="1" t="s">
        <v>34</v>
      </c>
      <c r="G89" t="s">
        <v>378</v>
      </c>
      <c r="H89" s="11">
        <f t="shared" si="46"/>
        <v>0</v>
      </c>
      <c r="I89" s="11">
        <f t="shared" si="47"/>
        <v>0</v>
      </c>
      <c r="J89" s="11">
        <f t="shared" si="48"/>
        <v>0</v>
      </c>
      <c r="K89" s="37" t="str">
        <f t="shared" si="49"/>
        <v>Nein</v>
      </c>
      <c r="L89" s="3">
        <f>MAX(S89,AB89,AN89,AW89,BF89,BO89)+LARGE((S89,AB89,AN89,AW89,BF89,BO89),2)+MAX(V89,Y89,AE89,AH89,AK89,AQ89,AT89,AZ89,BC89,BI89,BL89,BR89,BU89)+LARGE((V89,Y89,AE89,AH89,AK89,AQ89,AT89,AZ89,BC89,BI89,BL89,BR89,BU89),2)</f>
        <v>30.8</v>
      </c>
      <c r="M89" s="38">
        <f>IF($F89="M",VLOOKUP($C89,Kader_M[],4,1),VLOOKUP($C89,Kader_W[],4,1))</f>
        <v>31.6</v>
      </c>
      <c r="N89" s="38">
        <f>IF($F89="M",VLOOKUP($C89,Kader_M[],5,1),VLOOKUP($C89,Kader_W[],5,1))</f>
        <v>41.1</v>
      </c>
      <c r="O89" s="38">
        <f>IF($F89="M",VLOOKUP($C89,Kader_M[],6,1),VLOOKUP($C89,Kader_W[],6,1))</f>
        <v>29.6</v>
      </c>
      <c r="P89" s="38">
        <f>IF($F89="M",VLOOKUP($C89,Kader_M[],7,1),VLOOKUP($C89,Kader_W[],7,1))</f>
        <v>46.7</v>
      </c>
      <c r="Q89" s="38">
        <f>IF($F89="M",VLOOKUP($C89,Kader_M[],8,1),VLOOKUP($C89,Kader_W[],8,1))</f>
        <v>175.6</v>
      </c>
      <c r="R89" s="34">
        <v>0</v>
      </c>
      <c r="S89" s="34">
        <v>0</v>
      </c>
      <c r="T89" s="10">
        <f t="shared" si="50"/>
        <v>0</v>
      </c>
      <c r="U89" s="34">
        <v>0</v>
      </c>
      <c r="V89" s="34">
        <v>0</v>
      </c>
      <c r="W89" s="10">
        <f t="shared" si="51"/>
        <v>0</v>
      </c>
      <c r="X89" s="34">
        <v>0</v>
      </c>
      <c r="Y89" s="34">
        <v>0</v>
      </c>
      <c r="Z89" s="10">
        <f t="shared" si="52"/>
        <v>0</v>
      </c>
      <c r="AA89" s="36">
        <v>0</v>
      </c>
      <c r="AB89" s="36">
        <v>0</v>
      </c>
      <c r="AC89" s="24">
        <f t="shared" si="53"/>
        <v>0</v>
      </c>
      <c r="AF89" s="24">
        <f t="shared" si="54"/>
        <v>0</v>
      </c>
      <c r="AI89" s="24">
        <f t="shared" si="55"/>
        <v>0</v>
      </c>
      <c r="AL89" s="24">
        <f t="shared" si="56"/>
        <v>0</v>
      </c>
      <c r="AM89" s="18">
        <v>23.4</v>
      </c>
      <c r="AN89" s="18">
        <v>30.8</v>
      </c>
      <c r="AO89" s="25">
        <f t="shared" si="57"/>
        <v>0</v>
      </c>
      <c r="AP89" s="18">
        <v>0</v>
      </c>
      <c r="AQ89" s="18">
        <v>0</v>
      </c>
      <c r="AR89" s="25">
        <f t="shared" si="58"/>
        <v>0</v>
      </c>
      <c r="AS89" s="18">
        <v>0</v>
      </c>
      <c r="AT89" s="18">
        <v>0</v>
      </c>
      <c r="AU89" s="25">
        <f t="shared" si="59"/>
        <v>0</v>
      </c>
      <c r="AX89" s="26">
        <f t="shared" si="60"/>
        <v>0</v>
      </c>
      <c r="BA89" s="26">
        <f t="shared" si="61"/>
        <v>0</v>
      </c>
      <c r="BD89" s="26">
        <f t="shared" si="62"/>
        <v>0</v>
      </c>
      <c r="BG89" s="27">
        <f t="shared" si="63"/>
        <v>0</v>
      </c>
      <c r="BJ89" s="27">
        <f t="shared" si="64"/>
        <v>0</v>
      </c>
      <c r="BM89" s="27">
        <f t="shared" si="65"/>
        <v>0</v>
      </c>
      <c r="BP89" s="24">
        <f t="shared" si="66"/>
        <v>0</v>
      </c>
      <c r="BS89" s="24">
        <f t="shared" si="67"/>
        <v>0</v>
      </c>
      <c r="BV89" s="24">
        <f t="shared" si="68"/>
        <v>0</v>
      </c>
    </row>
    <row r="90" spans="1:74" x14ac:dyDescent="0.2">
      <c r="A90" t="s">
        <v>423</v>
      </c>
      <c r="B90" t="s">
        <v>443</v>
      </c>
      <c r="C90" s="39">
        <v>2003</v>
      </c>
      <c r="D90" s="37">
        <v>16</v>
      </c>
      <c r="F90" s="1" t="s">
        <v>34</v>
      </c>
      <c r="G90" t="s">
        <v>392</v>
      </c>
      <c r="H90" s="11">
        <f t="shared" si="46"/>
        <v>0</v>
      </c>
      <c r="I90" s="11">
        <f t="shared" si="47"/>
        <v>0</v>
      </c>
      <c r="J90" s="11">
        <f t="shared" si="48"/>
        <v>0</v>
      </c>
      <c r="K90" s="37" t="str">
        <f t="shared" si="49"/>
        <v>Nein</v>
      </c>
      <c r="L90" s="3">
        <f>MAX(S90,AB90,AN90,AW90,BF90,BO90)+LARGE((S90,AB90,AN90,AW90,BF90,BO90),2)+MAX(V90,Y90,AE90,AH90,AK90,AQ90,AT90,AZ90,BC90,BI90,BL90,BR90,BU90)+LARGE((V90,Y90,AE90,AH90,AK90,AQ90,AT90,AZ90,BC90,BI90,BL90,BR90,BU90),2)</f>
        <v>12.5</v>
      </c>
      <c r="M90" s="38">
        <f>IF($F90="M",VLOOKUP($C90,Kader_M[],4,1),VLOOKUP($C90,Kader_W[],4,1))</f>
        <v>31.6</v>
      </c>
      <c r="N90" s="38">
        <f>IF($F90="M",VLOOKUP($C90,Kader_M[],5,1),VLOOKUP($C90,Kader_W[],5,1))</f>
        <v>41.1</v>
      </c>
      <c r="O90" s="38">
        <f>IF($F90="M",VLOOKUP($C90,Kader_M[],6,1),VLOOKUP($C90,Kader_W[],6,1))</f>
        <v>30.2</v>
      </c>
      <c r="P90" s="38">
        <f>IF($F90="M",VLOOKUP($C90,Kader_M[],7,1),VLOOKUP($C90,Kader_W[],7,1))</f>
        <v>48.1</v>
      </c>
      <c r="Q90" s="38">
        <f>IF($F90="M",VLOOKUP($C90,Kader_M[],8,1),VLOOKUP($C90,Kader_W[],8,1))</f>
        <v>178.4</v>
      </c>
      <c r="R90" s="34">
        <v>0</v>
      </c>
      <c r="S90" s="34">
        <v>0</v>
      </c>
      <c r="T90" s="10">
        <f t="shared" si="50"/>
        <v>0</v>
      </c>
      <c r="U90" s="34">
        <v>0</v>
      </c>
      <c r="V90" s="34">
        <v>0</v>
      </c>
      <c r="W90" s="10">
        <f t="shared" si="51"/>
        <v>0</v>
      </c>
      <c r="X90" s="34">
        <v>0</v>
      </c>
      <c r="Y90" s="34">
        <v>0</v>
      </c>
      <c r="Z90" s="10">
        <f t="shared" si="52"/>
        <v>0</v>
      </c>
      <c r="AA90" s="36">
        <v>0</v>
      </c>
      <c r="AB90" s="36">
        <v>0</v>
      </c>
      <c r="AC90" s="24">
        <f t="shared" si="53"/>
        <v>0</v>
      </c>
      <c r="AF90" s="24">
        <f t="shared" si="54"/>
        <v>0</v>
      </c>
      <c r="AI90" s="24">
        <f t="shared" si="55"/>
        <v>0</v>
      </c>
      <c r="AL90" s="24">
        <f t="shared" si="56"/>
        <v>0</v>
      </c>
      <c r="AM90" s="18">
        <v>5.57</v>
      </c>
      <c r="AN90" s="18">
        <v>7.57</v>
      </c>
      <c r="AO90" s="25">
        <f t="shared" si="57"/>
        <v>0</v>
      </c>
      <c r="AP90" s="18">
        <v>2.73</v>
      </c>
      <c r="AQ90" s="18">
        <v>4.93</v>
      </c>
      <c r="AR90" s="25">
        <f t="shared" si="58"/>
        <v>0</v>
      </c>
      <c r="AS90" s="18">
        <v>0</v>
      </c>
      <c r="AT90" s="18">
        <v>0</v>
      </c>
      <c r="AU90" s="25">
        <f t="shared" si="59"/>
        <v>0</v>
      </c>
      <c r="AX90" s="26">
        <f t="shared" si="60"/>
        <v>0</v>
      </c>
      <c r="BA90" s="26">
        <f t="shared" si="61"/>
        <v>0</v>
      </c>
      <c r="BD90" s="26">
        <f t="shared" si="62"/>
        <v>0</v>
      </c>
      <c r="BG90" s="27">
        <f t="shared" si="63"/>
        <v>0</v>
      </c>
      <c r="BJ90" s="27">
        <f t="shared" si="64"/>
        <v>0</v>
      </c>
      <c r="BM90" s="27">
        <f t="shared" si="65"/>
        <v>0</v>
      </c>
      <c r="BP90" s="24">
        <f t="shared" si="66"/>
        <v>0</v>
      </c>
      <c r="BS90" s="24">
        <f t="shared" si="67"/>
        <v>0</v>
      </c>
      <c r="BV90" s="24">
        <f t="shared" si="68"/>
        <v>0</v>
      </c>
    </row>
  </sheetData>
  <sheetProtection formatCells="0" formatColumns="0" formatRows="0" insertColumns="0" insertRows="0" insertHyperlinks="0" sort="0" autoFilter="0" pivotTables="0"/>
  <autoFilter ref="A2:BV65">
    <sortState ref="A4:BV90">
      <sortCondition ref="K2:K65"/>
    </sortState>
  </autoFilter>
  <mergeCells count="14">
    <mergeCell ref="M1:Q1"/>
    <mergeCell ref="AA1:AL1"/>
    <mergeCell ref="BN1:BV1"/>
    <mergeCell ref="BE1:BM1"/>
    <mergeCell ref="AV1:BD1"/>
    <mergeCell ref="AM1:AU1"/>
    <mergeCell ref="R1:Z1"/>
    <mergeCell ref="C1:C2"/>
    <mergeCell ref="B1:B2"/>
    <mergeCell ref="A1:A2"/>
    <mergeCell ref="H1:K1"/>
    <mergeCell ref="L1:L2"/>
    <mergeCell ref="E1:E2"/>
    <mergeCell ref="D1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1"/>
  <sheetViews>
    <sheetView tabSelected="1" zoomScale="85" zoomScaleNormal="85" workbookViewId="0">
      <pane xSplit="12" ySplit="2" topLeftCell="R3" activePane="bottomRight" state="frozen"/>
      <selection activeCell="AM3" sqref="AM3"/>
      <selection pane="topRight" activeCell="AM3" sqref="AM3"/>
      <selection pane="bottomLeft" activeCell="AM3" sqref="AM3"/>
      <selection pane="bottomRight" activeCell="L3" sqref="L3"/>
    </sheetView>
  </sheetViews>
  <sheetFormatPr baseColWidth="10" defaultRowHeight="15" outlineLevelCol="1" x14ac:dyDescent="0.2"/>
  <cols>
    <col min="1" max="1" width="21.1640625" bestFit="1" customWidth="1"/>
    <col min="2" max="2" width="12.83203125" bestFit="1" customWidth="1"/>
    <col min="3" max="3" width="5.5" style="2" bestFit="1" customWidth="1"/>
    <col min="4" max="4" width="5.83203125" style="2" bestFit="1" customWidth="1"/>
    <col min="5" max="5" width="22.83203125" bestFit="1" customWidth="1"/>
    <col min="6" max="6" width="7.6640625" style="2" bestFit="1" customWidth="1"/>
    <col min="7" max="7" width="32.33203125" customWidth="1"/>
    <col min="8" max="8" width="10.1640625" style="2" bestFit="1" customWidth="1"/>
    <col min="9" max="9" width="7.6640625" style="2" bestFit="1" customWidth="1"/>
    <col min="10" max="10" width="7.6640625" style="2" customWidth="1"/>
    <col min="11" max="11" width="15.1640625" style="2" bestFit="1" customWidth="1"/>
    <col min="12" max="12" width="14.83203125" style="2" bestFit="1" customWidth="1"/>
    <col min="13" max="17" width="11.5" style="9" hidden="1" customWidth="1" outlineLevel="1"/>
    <col min="18" max="18" width="10.83203125" style="34" collapsed="1"/>
    <col min="19" max="19" width="10.83203125" style="34"/>
    <col min="20" max="20" width="10.83203125" style="10"/>
    <col min="21" max="22" width="10.83203125" style="34"/>
    <col min="23" max="23" width="10.83203125" style="10"/>
    <col min="24" max="25" width="10.83203125" style="34"/>
    <col min="26" max="26" width="10.83203125" style="10"/>
    <col min="27" max="28" width="10.83203125" style="16" customWidth="1" outlineLevel="1"/>
    <col min="29" max="29" width="10.83203125" style="17" customWidth="1" outlineLevel="1"/>
    <col min="30" max="31" width="10.83203125" style="16" customWidth="1" outlineLevel="1"/>
    <col min="32" max="35" width="10.83203125" style="17" customWidth="1" outlineLevel="1"/>
    <col min="36" max="37" width="10.83203125" style="16" customWidth="1" outlineLevel="1"/>
    <col min="38" max="38" width="10.83203125" style="17" customWidth="1" outlineLevel="1"/>
    <col min="39" max="40" width="10.83203125" style="18" customWidth="1" outlineLevel="1"/>
    <col min="41" max="41" width="10.83203125" style="19" customWidth="1" outlineLevel="1"/>
    <col min="42" max="43" width="10.83203125" style="18" customWidth="1" outlineLevel="1"/>
    <col min="44" max="44" width="10.83203125" style="19" customWidth="1" outlineLevel="1"/>
    <col min="45" max="46" width="10.83203125" style="18" customWidth="1" outlineLevel="1"/>
    <col min="47" max="47" width="10.83203125" style="19" customWidth="1" outlineLevel="1"/>
    <col min="48" max="49" width="10.83203125" style="20" customWidth="1" outlineLevel="1"/>
    <col min="50" max="50" width="10.83203125" style="21" customWidth="1" outlineLevel="1"/>
    <col min="51" max="52" width="10.83203125" style="20" customWidth="1" outlineLevel="1"/>
    <col min="53" max="53" width="10.83203125" style="21" customWidth="1" outlineLevel="1"/>
    <col min="54" max="55" width="10.83203125" style="20" customWidth="1" outlineLevel="1"/>
    <col min="56" max="56" width="10.83203125" style="21" customWidth="1" outlineLevel="1"/>
    <col min="57" max="58" width="10.83203125" style="22" customWidth="1" outlineLevel="1"/>
    <col min="59" max="59" width="10.83203125" style="23" customWidth="1" outlineLevel="1"/>
    <col min="60" max="61" width="10.83203125" style="22" customWidth="1" outlineLevel="1"/>
    <col min="62" max="62" width="10.83203125" style="23" customWidth="1" outlineLevel="1"/>
    <col min="63" max="64" width="10.83203125" style="22" customWidth="1" outlineLevel="1"/>
    <col min="65" max="65" width="10.83203125" style="23" customWidth="1" outlineLevel="1"/>
    <col min="66" max="67" width="10.83203125" style="16" customWidth="1" outlineLevel="1"/>
    <col min="68" max="68" width="10.83203125" style="17" customWidth="1" outlineLevel="1"/>
    <col min="69" max="70" width="10.83203125" style="16" customWidth="1" outlineLevel="1"/>
    <col min="71" max="71" width="10.83203125" style="17" customWidth="1" outlineLevel="1"/>
    <col min="72" max="73" width="10.83203125" style="16" customWidth="1" outlineLevel="1"/>
    <col min="74" max="74" width="10.83203125" style="17" customWidth="1" outlineLevel="1"/>
  </cols>
  <sheetData>
    <row r="1" spans="1:74" x14ac:dyDescent="0.2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H1" s="41" t="s">
        <v>357</v>
      </c>
      <c r="I1" s="41"/>
      <c r="J1" s="41"/>
      <c r="K1" s="41"/>
      <c r="L1" s="40" t="s">
        <v>14</v>
      </c>
      <c r="M1" s="42" t="s">
        <v>21</v>
      </c>
      <c r="N1" s="42"/>
      <c r="O1" s="42"/>
      <c r="P1" s="42"/>
      <c r="Q1" s="42"/>
      <c r="R1" s="47" t="s">
        <v>6</v>
      </c>
      <c r="S1" s="47"/>
      <c r="T1" s="47"/>
      <c r="U1" s="47"/>
      <c r="V1" s="47"/>
      <c r="W1" s="47"/>
      <c r="X1" s="47"/>
      <c r="Y1" s="47"/>
      <c r="Z1" s="47"/>
      <c r="AA1" s="43" t="s">
        <v>7</v>
      </c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6" t="s">
        <v>8</v>
      </c>
      <c r="AN1" s="46"/>
      <c r="AO1" s="46"/>
      <c r="AP1" s="46"/>
      <c r="AQ1" s="46"/>
      <c r="AR1" s="46"/>
      <c r="AS1" s="46"/>
      <c r="AT1" s="46"/>
      <c r="AU1" s="46"/>
      <c r="AV1" s="45" t="s">
        <v>9</v>
      </c>
      <c r="AW1" s="45"/>
      <c r="AX1" s="45"/>
      <c r="AY1" s="45"/>
      <c r="AZ1" s="45"/>
      <c r="BA1" s="45"/>
      <c r="BB1" s="45"/>
      <c r="BC1" s="45"/>
      <c r="BD1" s="45"/>
      <c r="BE1" s="44" t="s">
        <v>10</v>
      </c>
      <c r="BF1" s="44"/>
      <c r="BG1" s="44"/>
      <c r="BH1" s="44"/>
      <c r="BI1" s="44"/>
      <c r="BJ1" s="44"/>
      <c r="BK1" s="44"/>
      <c r="BL1" s="44"/>
      <c r="BM1" s="44"/>
      <c r="BN1" s="43" t="s">
        <v>11</v>
      </c>
      <c r="BO1" s="43"/>
      <c r="BP1" s="43"/>
      <c r="BQ1" s="43"/>
      <c r="BR1" s="43"/>
      <c r="BS1" s="43"/>
      <c r="BT1" s="43"/>
      <c r="BU1" s="43"/>
      <c r="BV1" s="43"/>
    </row>
    <row r="2" spans="1:74" s="4" customFormat="1" x14ac:dyDescent="0.2">
      <c r="A2" s="40"/>
      <c r="B2" s="40"/>
      <c r="C2" s="40"/>
      <c r="D2" s="40"/>
      <c r="E2" s="40"/>
      <c r="F2" s="4" t="s">
        <v>12</v>
      </c>
      <c r="G2" s="4" t="s">
        <v>5</v>
      </c>
      <c r="H2" s="4" t="s">
        <v>24</v>
      </c>
      <c r="I2" s="4" t="s">
        <v>35</v>
      </c>
      <c r="J2" s="4" t="s">
        <v>36</v>
      </c>
      <c r="K2" s="4" t="s">
        <v>13</v>
      </c>
      <c r="L2" s="40"/>
      <c r="M2" s="12" t="s">
        <v>15</v>
      </c>
      <c r="N2" s="12" t="s">
        <v>16</v>
      </c>
      <c r="O2" s="12" t="s">
        <v>17</v>
      </c>
      <c r="P2" s="12" t="s">
        <v>18</v>
      </c>
      <c r="Q2" s="12" t="s">
        <v>31</v>
      </c>
      <c r="R2" s="13" t="s">
        <v>15</v>
      </c>
      <c r="S2" s="13" t="s">
        <v>16</v>
      </c>
      <c r="T2" s="14" t="s">
        <v>32</v>
      </c>
      <c r="U2" s="13" t="s">
        <v>17</v>
      </c>
      <c r="V2" s="13" t="s">
        <v>18</v>
      </c>
      <c r="W2" s="14" t="s">
        <v>32</v>
      </c>
      <c r="X2" s="13" t="s">
        <v>19</v>
      </c>
      <c r="Y2" s="13" t="s">
        <v>20</v>
      </c>
      <c r="Z2" s="14" t="s">
        <v>32</v>
      </c>
      <c r="AA2" s="5" t="s">
        <v>15</v>
      </c>
      <c r="AB2" s="5" t="s">
        <v>16</v>
      </c>
      <c r="AC2" s="28" t="s">
        <v>32</v>
      </c>
      <c r="AD2" s="5" t="s">
        <v>17</v>
      </c>
      <c r="AE2" s="5" t="s">
        <v>18</v>
      </c>
      <c r="AF2" s="28" t="s">
        <v>32</v>
      </c>
      <c r="AG2" s="28" t="s">
        <v>358</v>
      </c>
      <c r="AH2" s="28" t="s">
        <v>359</v>
      </c>
      <c r="AI2" s="28" t="s">
        <v>32</v>
      </c>
      <c r="AJ2" s="5" t="s">
        <v>19</v>
      </c>
      <c r="AK2" s="5" t="s">
        <v>20</v>
      </c>
      <c r="AL2" s="28" t="s">
        <v>32</v>
      </c>
      <c r="AM2" s="8" t="s">
        <v>15</v>
      </c>
      <c r="AN2" s="8" t="s">
        <v>16</v>
      </c>
      <c r="AO2" s="29" t="s">
        <v>32</v>
      </c>
      <c r="AP2" s="8" t="s">
        <v>17</v>
      </c>
      <c r="AQ2" s="8" t="s">
        <v>18</v>
      </c>
      <c r="AR2" s="29" t="s">
        <v>32</v>
      </c>
      <c r="AS2" s="8" t="s">
        <v>19</v>
      </c>
      <c r="AT2" s="8" t="s">
        <v>20</v>
      </c>
      <c r="AU2" s="29" t="s">
        <v>32</v>
      </c>
      <c r="AV2" s="7" t="s">
        <v>15</v>
      </c>
      <c r="AW2" s="7" t="s">
        <v>16</v>
      </c>
      <c r="AX2" s="30" t="s">
        <v>32</v>
      </c>
      <c r="AY2" s="7" t="s">
        <v>17</v>
      </c>
      <c r="AZ2" s="7" t="s">
        <v>18</v>
      </c>
      <c r="BA2" s="30" t="s">
        <v>32</v>
      </c>
      <c r="BB2" s="7" t="s">
        <v>19</v>
      </c>
      <c r="BC2" s="7" t="s">
        <v>20</v>
      </c>
      <c r="BD2" s="30" t="s">
        <v>32</v>
      </c>
      <c r="BE2" s="6" t="s">
        <v>15</v>
      </c>
      <c r="BF2" s="6" t="s">
        <v>16</v>
      </c>
      <c r="BG2" s="31" t="s">
        <v>32</v>
      </c>
      <c r="BH2" s="6" t="s">
        <v>17</v>
      </c>
      <c r="BI2" s="6" t="s">
        <v>18</v>
      </c>
      <c r="BJ2" s="31" t="s">
        <v>32</v>
      </c>
      <c r="BK2" s="6" t="s">
        <v>19</v>
      </c>
      <c r="BL2" s="6" t="s">
        <v>20</v>
      </c>
      <c r="BM2" s="31" t="s">
        <v>32</v>
      </c>
      <c r="BN2" s="5" t="s">
        <v>15</v>
      </c>
      <c r="BO2" s="5" t="s">
        <v>16</v>
      </c>
      <c r="BP2" s="28" t="s">
        <v>32</v>
      </c>
      <c r="BQ2" s="5" t="s">
        <v>17</v>
      </c>
      <c r="BR2" s="5" t="s">
        <v>18</v>
      </c>
      <c r="BS2" s="28" t="s">
        <v>32</v>
      </c>
      <c r="BT2" s="5" t="s">
        <v>19</v>
      </c>
      <c r="BU2" s="5" t="s">
        <v>20</v>
      </c>
      <c r="BV2" s="28" t="s">
        <v>32</v>
      </c>
    </row>
    <row r="3" spans="1:74" x14ac:dyDescent="0.2">
      <c r="A3" t="s">
        <v>56</v>
      </c>
      <c r="B3" t="s">
        <v>140</v>
      </c>
      <c r="C3" s="15">
        <v>2000</v>
      </c>
      <c r="D3" s="2">
        <v>19</v>
      </c>
      <c r="E3" t="s">
        <v>228</v>
      </c>
      <c r="F3" s="2" t="s">
        <v>33</v>
      </c>
      <c r="G3" t="s">
        <v>310</v>
      </c>
      <c r="H3" s="11">
        <f t="shared" ref="H3:H34" si="0">T3+AC3+AO3+AX3+BG3+BP3</f>
        <v>2</v>
      </c>
      <c r="I3" s="11">
        <f t="shared" ref="I3:I34" si="1">W3+Z3+AF3+AL3+AR3+AU3+BA3+BD3+BJ3+BM3+BS3+BV3+AI3</f>
        <v>2</v>
      </c>
      <c r="J3" s="11">
        <f t="shared" ref="J3:J34" si="2">IF(L3&gt;Q3,1,0)</f>
        <v>1</v>
      </c>
      <c r="K3" s="2" t="str">
        <f t="shared" ref="K3:K34" si="3">IF(AND(H3&gt;1,I3&gt;1,L3&gt;Q3),"Ja","Nein")</f>
        <v>Ja</v>
      </c>
      <c r="L3" s="3">
        <f>MAX(S3,AB3,AN3,AW3,BF3,BO3)+LARGE((S3,AB3,AN3,AW3,BF3,BO3),2)+MAX(V3,Y3,AE3,AH3,AK3,AQ3,AT3,AZ3,BC3,BI3,BL3,BR3,BU3)+LARGE((V3,Y3,AE3,AH3,AK3,AQ3,AT3,AZ3,BC3,BI3,BL3,BR3,BU3),2)</f>
        <v>202.375</v>
      </c>
      <c r="M3" s="9">
        <f>IF($F3="M",VLOOKUP($C3,Kader_M[],4,1),VLOOKUP($C3,Kader_W[],4,1))</f>
        <v>34</v>
      </c>
      <c r="N3" s="9">
        <f>IF($F3="M",VLOOKUP($C3,Kader_M[],5,1),VLOOKUP($C3,Kader_W[],5,1))</f>
        <v>43.5</v>
      </c>
      <c r="O3" s="9">
        <f>IF($F3="M",VLOOKUP($C3,Kader_M[],6,1),VLOOKUP($C3,Kader_W[],6,1))</f>
        <v>31.4</v>
      </c>
      <c r="P3" s="9">
        <f>IF($F3="M",VLOOKUP($C3,Kader_M[],7,1),VLOOKUP($C3,Kader_W[],7,1))</f>
        <v>52.2</v>
      </c>
      <c r="Q3" s="9">
        <f>IF($F3="M",VLOOKUP($C3,Kader_M[],8,1),VLOOKUP($C3,Kader_W[],8,1))</f>
        <v>191.4</v>
      </c>
      <c r="R3" s="34">
        <v>34.69</v>
      </c>
      <c r="S3" s="34">
        <v>43.69</v>
      </c>
      <c r="T3" s="10">
        <f t="shared" ref="T3:T34" si="4">IF(OR(R3&lt;M3,S3&lt;N3),0,1)</f>
        <v>1</v>
      </c>
      <c r="U3" s="34">
        <v>32.590000000000003</v>
      </c>
      <c r="V3" s="34">
        <v>57.19</v>
      </c>
      <c r="W3" s="10">
        <f t="shared" ref="W3:W34" si="5">IF(OR(U3&lt;O3,V3&lt;P3),0,1)</f>
        <v>1</v>
      </c>
      <c r="X3" s="34">
        <v>31.71</v>
      </c>
      <c r="Y3" s="34">
        <v>56.71</v>
      </c>
      <c r="Z3" s="10">
        <f t="shared" ref="Z3:Z34" si="6">IF(OR(X3&lt;O3,Y3&lt;P3),0,1)</f>
        <v>1</v>
      </c>
      <c r="AA3" s="36">
        <v>0</v>
      </c>
      <c r="AB3" s="36">
        <v>0</v>
      </c>
      <c r="AC3" s="24">
        <f t="shared" ref="AC3:AC34" si="7">IF(OR(AA3&lt;$M3,AB3&lt;$N3),0,1)</f>
        <v>0</v>
      </c>
      <c r="AF3" s="24">
        <f t="shared" ref="AF3:AF34" si="8">IF(OR(AD3&lt;$O3,AE3&lt;$P3),0,1)</f>
        <v>0</v>
      </c>
      <c r="AG3" s="16"/>
      <c r="AH3" s="16"/>
      <c r="AI3" s="24">
        <f t="shared" ref="AI3:AI34" si="9">IF(OR(AG3&lt;$O3,AH3&lt;$P3),0,1)</f>
        <v>0</v>
      </c>
      <c r="AL3" s="24">
        <f t="shared" ref="AL3:AL34" si="10">IF(OR(AJ3&lt;$O3,AK3&lt;$P3),0,1)</f>
        <v>0</v>
      </c>
      <c r="AM3" s="18">
        <v>35.385000000000005</v>
      </c>
      <c r="AN3" s="18">
        <v>44.784999999999997</v>
      </c>
      <c r="AO3" s="25">
        <f t="shared" ref="AO3:AO34" si="11">IF(OR(AM3&lt;$M3,AN3&lt;$N3),0,1)</f>
        <v>1</v>
      </c>
      <c r="AP3" s="18">
        <v>31.395</v>
      </c>
      <c r="AQ3" s="18">
        <v>55.994999999999997</v>
      </c>
      <c r="AR3" s="25">
        <f t="shared" ref="AR3:AR34" si="12">IF(OR(AP3&lt;$O3,AQ3&lt;$P3),0,1)</f>
        <v>0</v>
      </c>
      <c r="AS3" s="18">
        <v>19.655000000000001</v>
      </c>
      <c r="AT3" s="18">
        <v>34.255000000000003</v>
      </c>
      <c r="AU3" s="25">
        <f t="shared" ref="AU3:AU34" si="13">IF(OR(AS3&lt;$O3,AT3&lt;$P3),0,1)</f>
        <v>0</v>
      </c>
      <c r="AX3" s="26">
        <f t="shared" ref="AX3:AX34" si="14">IF(OR(AV3&lt;$M3,AW3&lt;$N3),0,1)</f>
        <v>0</v>
      </c>
      <c r="BA3" s="26">
        <f t="shared" ref="BA3:BA34" si="15">IF(OR(AY3&lt;$O3,AZ3&lt;$P3),0,1)</f>
        <v>0</v>
      </c>
      <c r="BD3" s="26">
        <f t="shared" ref="BD3:BD34" si="16">IF(OR(BB3&lt;$O3,BC3&lt;$P3),0,1)</f>
        <v>0</v>
      </c>
      <c r="BG3" s="27">
        <f t="shared" ref="BG3:BG34" si="17">IF(OR(BE3&lt;$M3,BF3&lt;$N3),0,1)</f>
        <v>0</v>
      </c>
      <c r="BJ3" s="27">
        <f t="shared" ref="BJ3:BJ34" si="18">IF(OR(BH3&lt;$O3,BI3&lt;$P3),0,1)</f>
        <v>0</v>
      </c>
      <c r="BM3" s="27">
        <f t="shared" ref="BM3:BM34" si="19">IF(OR(BK3&lt;$O3,BL3&lt;$P3),0,1)</f>
        <v>0</v>
      </c>
      <c r="BP3" s="24">
        <f t="shared" ref="BP3:BP34" si="20">IF(OR(BN3&lt;$M3,BO3&lt;$N3),0,1)</f>
        <v>0</v>
      </c>
      <c r="BS3" s="24">
        <f t="shared" ref="BS3:BS34" si="21">IF(OR(BQ3&lt;$O3,BR3&lt;$P3),0,1)</f>
        <v>0</v>
      </c>
      <c r="BV3" s="24">
        <f t="shared" ref="BV3:BV34" si="22">IF(OR(BT3&lt;$O3,BU3&lt;$P3),0,1)</f>
        <v>0</v>
      </c>
    </row>
    <row r="4" spans="1:74" x14ac:dyDescent="0.2">
      <c r="A4" t="s">
        <v>38</v>
      </c>
      <c r="B4" t="s">
        <v>134</v>
      </c>
      <c r="C4" s="15">
        <v>2002</v>
      </c>
      <c r="D4" s="2">
        <v>17</v>
      </c>
      <c r="E4" t="s">
        <v>219</v>
      </c>
      <c r="F4" s="2" t="s">
        <v>33</v>
      </c>
      <c r="G4" t="s">
        <v>305</v>
      </c>
      <c r="H4" s="11">
        <f t="shared" si="0"/>
        <v>3</v>
      </c>
      <c r="I4" s="11">
        <f t="shared" si="1"/>
        <v>4</v>
      </c>
      <c r="J4" s="11">
        <f t="shared" si="2"/>
        <v>1</v>
      </c>
      <c r="K4" s="2" t="str">
        <f t="shared" si="3"/>
        <v>Ja</v>
      </c>
      <c r="L4" s="3">
        <f>MAX(S4,AB4,AN4,AW4,BF4,BO4)+LARGE((S4,AB4,AN4,AW4,BF4,BO4),2)+MAX(V4,Y4,AE4,AH4,AK4,AQ4,AT4,AZ4,BC4,BI4,BL4,BR4,BU4)+LARGE((V4,Y4,AE4,AH4,AK4,AQ4,AT4,AZ4,BC4,BI4,BL4,BR4,BU4),2)</f>
        <v>200.27500000000001</v>
      </c>
      <c r="M4" s="9">
        <f>IF($F4="M",VLOOKUP($C4,Kader_M[],4,1),VLOOKUP($C4,Kader_W[],4,1))</f>
        <v>33.6</v>
      </c>
      <c r="N4" s="9">
        <f>IF($F4="M",VLOOKUP($C4,Kader_M[],5,1),VLOOKUP($C4,Kader_W[],5,1))</f>
        <v>43.1</v>
      </c>
      <c r="O4" s="9">
        <f>IF($F4="M",VLOOKUP($C4,Kader_M[],6,1),VLOOKUP($C4,Kader_W[],6,1))</f>
        <v>31</v>
      </c>
      <c r="P4" s="9">
        <f>IF($F4="M",VLOOKUP($C4,Kader_M[],7,1),VLOOKUP($C4,Kader_W[],7,1))</f>
        <v>50.1</v>
      </c>
      <c r="Q4" s="9">
        <f>IF($F4="M",VLOOKUP($C4,Kader_M[],8,1),VLOOKUP($C4,Kader_W[],8,1))</f>
        <v>186.4</v>
      </c>
      <c r="R4" s="34">
        <v>35.94</v>
      </c>
      <c r="S4" s="34">
        <v>45.64</v>
      </c>
      <c r="T4" s="10">
        <f t="shared" si="4"/>
        <v>1</v>
      </c>
      <c r="U4" s="34">
        <v>33.265000000000001</v>
      </c>
      <c r="V4" s="34">
        <v>55.164999999999999</v>
      </c>
      <c r="W4" s="10">
        <f t="shared" si="5"/>
        <v>1</v>
      </c>
      <c r="X4" s="34">
        <v>7.1899999999999995</v>
      </c>
      <c r="Y4" s="34">
        <v>12.09</v>
      </c>
      <c r="Z4" s="10">
        <f t="shared" si="6"/>
        <v>0</v>
      </c>
      <c r="AA4" s="16">
        <v>34.395000000000003</v>
      </c>
      <c r="AB4" s="16">
        <v>43.945</v>
      </c>
      <c r="AC4" s="24">
        <f t="shared" si="7"/>
        <v>1</v>
      </c>
      <c r="AD4" s="16">
        <v>31.33</v>
      </c>
      <c r="AE4" s="16">
        <v>52.93</v>
      </c>
      <c r="AF4" s="24">
        <f t="shared" si="8"/>
        <v>1</v>
      </c>
      <c r="AG4" s="16">
        <v>30.105</v>
      </c>
      <c r="AH4" s="16">
        <v>52.454999999999998</v>
      </c>
      <c r="AI4" s="24">
        <f t="shared" si="9"/>
        <v>0</v>
      </c>
      <c r="AL4" s="24">
        <f t="shared" si="10"/>
        <v>0</v>
      </c>
      <c r="AM4" s="18">
        <v>35.68</v>
      </c>
      <c r="AN4" s="18">
        <v>45.38</v>
      </c>
      <c r="AO4" s="25">
        <f t="shared" si="11"/>
        <v>1</v>
      </c>
      <c r="AP4" s="18">
        <v>31.490000000000002</v>
      </c>
      <c r="AQ4" s="18">
        <v>54.09</v>
      </c>
      <c r="AR4" s="25">
        <f t="shared" si="12"/>
        <v>1</v>
      </c>
      <c r="AS4" s="18">
        <v>31.064999999999998</v>
      </c>
      <c r="AT4" s="18">
        <v>53.564999999999998</v>
      </c>
      <c r="AU4" s="25">
        <f t="shared" si="13"/>
        <v>1</v>
      </c>
      <c r="AX4" s="26">
        <f t="shared" si="14"/>
        <v>0</v>
      </c>
      <c r="BA4" s="26">
        <f t="shared" si="15"/>
        <v>0</v>
      </c>
      <c r="BD4" s="26">
        <f t="shared" si="16"/>
        <v>0</v>
      </c>
      <c r="BG4" s="27">
        <f t="shared" si="17"/>
        <v>0</v>
      </c>
      <c r="BJ4" s="27">
        <f t="shared" si="18"/>
        <v>0</v>
      </c>
      <c r="BM4" s="27">
        <f t="shared" si="19"/>
        <v>0</v>
      </c>
      <c r="BP4" s="24">
        <f t="shared" si="20"/>
        <v>0</v>
      </c>
      <c r="BS4" s="24">
        <f t="shared" si="21"/>
        <v>0</v>
      </c>
      <c r="BV4" s="24">
        <f t="shared" si="22"/>
        <v>0</v>
      </c>
    </row>
    <row r="5" spans="1:74" x14ac:dyDescent="0.2">
      <c r="A5" t="s">
        <v>46</v>
      </c>
      <c r="B5" t="s">
        <v>45</v>
      </c>
      <c r="C5" s="15">
        <v>2003</v>
      </c>
      <c r="D5" s="2">
        <v>16</v>
      </c>
      <c r="E5" t="s">
        <v>223</v>
      </c>
      <c r="F5" s="2" t="s">
        <v>33</v>
      </c>
      <c r="G5" t="s">
        <v>255</v>
      </c>
      <c r="H5" s="11">
        <f t="shared" si="0"/>
        <v>2</v>
      </c>
      <c r="I5" s="11">
        <f t="shared" si="1"/>
        <v>6</v>
      </c>
      <c r="J5" s="11">
        <f t="shared" si="2"/>
        <v>1</v>
      </c>
      <c r="K5" s="2" t="str">
        <f t="shared" si="3"/>
        <v>Ja</v>
      </c>
      <c r="L5" s="3">
        <f>MAX(S5,AB5,AN5,AW5,BF5,BO5)+LARGE((S5,AB5,AN5,AW5,BF5,BO5),2)+MAX(V5,Y5,AE5,AH5,AK5,AQ5,AT5,AZ5,BC5,BI5,BL5,BR5,BU5)+LARGE((V5,Y5,AE5,AH5,AK5,AQ5,AT5,AZ5,BC5,BI5,BL5,BR5,BU5),2)</f>
        <v>197.125</v>
      </c>
      <c r="M5" s="9">
        <f>IF($F5="M",VLOOKUP($C5,Kader_M[],4,1),VLOOKUP($C5,Kader_W[],4,1))</f>
        <v>32.799999999999997</v>
      </c>
      <c r="N5" s="9">
        <f>IF($F5="M",VLOOKUP($C5,Kader_M[],5,1),VLOOKUP($C5,Kader_W[],5,1))</f>
        <v>42.3</v>
      </c>
      <c r="O5" s="9">
        <f>IF($F5="M",VLOOKUP($C5,Kader_M[],6,1),VLOOKUP($C5,Kader_W[],6,1))</f>
        <v>30.8</v>
      </c>
      <c r="P5" s="9">
        <f>IF($F5="M",VLOOKUP($C5,Kader_M[],7,1),VLOOKUP($C5,Kader_W[],7,1))</f>
        <v>49.4</v>
      </c>
      <c r="Q5" s="9">
        <f>IF($F5="M",VLOOKUP($C5,Kader_M[],8,1),VLOOKUP($C5,Kader_W[],8,1))</f>
        <v>183.4</v>
      </c>
      <c r="R5" s="34">
        <v>33.200000000000003</v>
      </c>
      <c r="S5" s="34">
        <v>42.5</v>
      </c>
      <c r="T5" s="10">
        <f t="shared" si="4"/>
        <v>1</v>
      </c>
      <c r="U5" s="34">
        <v>30.98</v>
      </c>
      <c r="V5" s="34">
        <v>52.480000000000004</v>
      </c>
      <c r="W5" s="10">
        <f t="shared" si="5"/>
        <v>1</v>
      </c>
      <c r="X5" s="34">
        <v>32.03</v>
      </c>
      <c r="Y5" s="34">
        <v>53.53</v>
      </c>
      <c r="Z5" s="10">
        <f t="shared" si="6"/>
        <v>1</v>
      </c>
      <c r="AA5" s="16">
        <v>32.75</v>
      </c>
      <c r="AB5" s="16">
        <v>42.45</v>
      </c>
      <c r="AC5" s="24">
        <f t="shared" si="7"/>
        <v>0</v>
      </c>
      <c r="AD5" s="16">
        <v>30.795000000000002</v>
      </c>
      <c r="AE5" s="16">
        <v>53.594999999999999</v>
      </c>
      <c r="AF5" s="24">
        <f t="shared" si="8"/>
        <v>0</v>
      </c>
      <c r="AG5" s="16">
        <v>32.174999999999997</v>
      </c>
      <c r="AH5" s="16">
        <v>54.975000000000001</v>
      </c>
      <c r="AI5" s="24">
        <f t="shared" si="9"/>
        <v>1</v>
      </c>
      <c r="AJ5" s="16">
        <v>32.195</v>
      </c>
      <c r="AK5" s="16">
        <v>54.094999999999999</v>
      </c>
      <c r="AL5" s="24">
        <f t="shared" si="10"/>
        <v>1</v>
      </c>
      <c r="AM5" s="18">
        <v>35.31</v>
      </c>
      <c r="AN5" s="18">
        <v>44.81</v>
      </c>
      <c r="AO5" s="25">
        <f t="shared" si="11"/>
        <v>1</v>
      </c>
      <c r="AP5" s="18">
        <v>32.035000000000004</v>
      </c>
      <c r="AQ5" s="18">
        <v>54.335000000000001</v>
      </c>
      <c r="AR5" s="25">
        <f t="shared" si="12"/>
        <v>1</v>
      </c>
      <c r="AS5" s="18">
        <v>32.340000000000003</v>
      </c>
      <c r="AT5" s="18">
        <v>54.84</v>
      </c>
      <c r="AU5" s="25">
        <f t="shared" si="13"/>
        <v>1</v>
      </c>
      <c r="AX5" s="26">
        <f t="shared" si="14"/>
        <v>0</v>
      </c>
      <c r="BA5" s="26">
        <f t="shared" si="15"/>
        <v>0</v>
      </c>
      <c r="BD5" s="26">
        <f t="shared" si="16"/>
        <v>0</v>
      </c>
      <c r="BG5" s="27">
        <f t="shared" si="17"/>
        <v>0</v>
      </c>
      <c r="BJ5" s="27">
        <f t="shared" si="18"/>
        <v>0</v>
      </c>
      <c r="BM5" s="27">
        <f t="shared" si="19"/>
        <v>0</v>
      </c>
      <c r="BP5" s="24">
        <f t="shared" si="20"/>
        <v>0</v>
      </c>
      <c r="BS5" s="24">
        <f t="shared" si="21"/>
        <v>0</v>
      </c>
      <c r="BV5" s="24">
        <f t="shared" si="22"/>
        <v>0</v>
      </c>
    </row>
    <row r="6" spans="1:74" x14ac:dyDescent="0.2">
      <c r="A6" t="s">
        <v>142</v>
      </c>
      <c r="B6" t="s">
        <v>141</v>
      </c>
      <c r="C6" s="15">
        <v>2002</v>
      </c>
      <c r="D6" s="2">
        <v>17</v>
      </c>
      <c r="E6" t="s">
        <v>223</v>
      </c>
      <c r="F6" s="2" t="s">
        <v>33</v>
      </c>
      <c r="G6" t="s">
        <v>311</v>
      </c>
      <c r="H6" s="11">
        <f t="shared" si="0"/>
        <v>3</v>
      </c>
      <c r="I6" s="11">
        <f t="shared" si="1"/>
        <v>2</v>
      </c>
      <c r="J6" s="11">
        <f t="shared" si="2"/>
        <v>1</v>
      </c>
      <c r="K6" s="2" t="str">
        <f t="shared" si="3"/>
        <v>Ja</v>
      </c>
      <c r="L6" s="3">
        <f>MAX(S6,AB6,AN6,AW6,BF6,BO6)+LARGE((S6,AB6,AN6,AW6,BF6,BO6),2)+MAX(V6,Y6,AE6,AH6,AK6,AQ6,AT6,AZ6,BC6,BI6,BL6,BR6,BU6)+LARGE((V6,Y6,AE6,AH6,AK6,AQ6,AT6,AZ6,BC6,BI6,BL6,BR6,BU6),2)</f>
        <v>193.27999999999997</v>
      </c>
      <c r="M6" s="9">
        <f>IF($F6="M",VLOOKUP($C6,Kader_M[],4,1),VLOOKUP($C6,Kader_W[],4,1))</f>
        <v>33.6</v>
      </c>
      <c r="N6" s="9">
        <f>IF($F6="M",VLOOKUP($C6,Kader_M[],5,1),VLOOKUP($C6,Kader_W[],5,1))</f>
        <v>43.1</v>
      </c>
      <c r="O6" s="9">
        <f>IF($F6="M",VLOOKUP($C6,Kader_M[],6,1),VLOOKUP($C6,Kader_W[],6,1))</f>
        <v>31</v>
      </c>
      <c r="P6" s="9">
        <f>IF($F6="M",VLOOKUP($C6,Kader_M[],7,1),VLOOKUP($C6,Kader_W[],7,1))</f>
        <v>50.1</v>
      </c>
      <c r="Q6" s="9">
        <f>IF($F6="M",VLOOKUP($C6,Kader_M[],8,1),VLOOKUP($C6,Kader_W[],8,1))</f>
        <v>186.4</v>
      </c>
      <c r="R6" s="34">
        <v>33.79</v>
      </c>
      <c r="S6" s="34">
        <v>43.39</v>
      </c>
      <c r="T6" s="10">
        <f t="shared" si="4"/>
        <v>1</v>
      </c>
      <c r="U6" s="34">
        <v>26.240000000000002</v>
      </c>
      <c r="V6" s="34">
        <v>44.239999999999995</v>
      </c>
      <c r="W6" s="10">
        <f t="shared" si="5"/>
        <v>0</v>
      </c>
      <c r="X6" s="34">
        <v>31.365000000000002</v>
      </c>
      <c r="Y6" s="34">
        <v>51.864999999999995</v>
      </c>
      <c r="Z6" s="10">
        <f t="shared" si="6"/>
        <v>1</v>
      </c>
      <c r="AA6" s="16">
        <v>33.840000000000003</v>
      </c>
      <c r="AB6" s="16">
        <v>43.14</v>
      </c>
      <c r="AC6" s="24">
        <f t="shared" si="7"/>
        <v>1</v>
      </c>
      <c r="AD6" s="16">
        <v>21.23</v>
      </c>
      <c r="AE6" s="16">
        <v>36.630000000000003</v>
      </c>
      <c r="AF6" s="24">
        <f t="shared" si="8"/>
        <v>0</v>
      </c>
      <c r="AG6" s="16"/>
      <c r="AH6" s="16"/>
      <c r="AI6" s="24">
        <f t="shared" si="9"/>
        <v>0</v>
      </c>
      <c r="AL6" s="24">
        <f t="shared" si="10"/>
        <v>0</v>
      </c>
      <c r="AM6" s="18">
        <v>35.549999999999997</v>
      </c>
      <c r="AN6" s="18">
        <v>45.15</v>
      </c>
      <c r="AO6" s="25">
        <f t="shared" si="11"/>
        <v>1</v>
      </c>
      <c r="AP6" s="18">
        <v>32.975000000000001</v>
      </c>
      <c r="AQ6" s="18">
        <v>52.875</v>
      </c>
      <c r="AR6" s="25">
        <f t="shared" si="12"/>
        <v>1</v>
      </c>
      <c r="AS6" s="18">
        <v>3.415</v>
      </c>
      <c r="AT6" s="18">
        <v>6.0149999999999997</v>
      </c>
      <c r="AU6" s="25">
        <f t="shared" si="13"/>
        <v>0</v>
      </c>
      <c r="AX6" s="26">
        <f t="shared" si="14"/>
        <v>0</v>
      </c>
      <c r="BA6" s="26">
        <f t="shared" si="15"/>
        <v>0</v>
      </c>
      <c r="BD6" s="26">
        <f t="shared" si="16"/>
        <v>0</v>
      </c>
      <c r="BG6" s="27">
        <f t="shared" si="17"/>
        <v>0</v>
      </c>
      <c r="BJ6" s="27">
        <f t="shared" si="18"/>
        <v>0</v>
      </c>
      <c r="BM6" s="27">
        <f t="shared" si="19"/>
        <v>0</v>
      </c>
      <c r="BP6" s="24">
        <f t="shared" si="20"/>
        <v>0</v>
      </c>
      <c r="BS6" s="24">
        <f t="shared" si="21"/>
        <v>0</v>
      </c>
      <c r="BV6" s="24">
        <f t="shared" si="22"/>
        <v>0</v>
      </c>
    </row>
    <row r="7" spans="1:74" x14ac:dyDescent="0.2">
      <c r="A7" t="s">
        <v>94</v>
      </c>
      <c r="B7" t="s">
        <v>93</v>
      </c>
      <c r="C7" s="15">
        <v>2001</v>
      </c>
      <c r="D7" s="2">
        <v>18</v>
      </c>
      <c r="E7" t="s">
        <v>223</v>
      </c>
      <c r="F7" s="2" t="s">
        <v>33</v>
      </c>
      <c r="G7" t="s">
        <v>284</v>
      </c>
      <c r="H7" s="11">
        <f t="shared" si="0"/>
        <v>3</v>
      </c>
      <c r="I7" s="11">
        <f t="shared" si="1"/>
        <v>3</v>
      </c>
      <c r="J7" s="11">
        <f t="shared" si="2"/>
        <v>1</v>
      </c>
      <c r="K7" s="2" t="str">
        <f t="shared" si="3"/>
        <v>Ja</v>
      </c>
      <c r="L7" s="3">
        <f>MAX(S7,AB7,AN7,AW7,BF7,BO7)+LARGE((S7,AB7,AN7,AW7,BF7,BO7),2)+MAX(V7,Y7,AE7,AH7,AK7,AQ7,AT7,AZ7,BC7,BI7,BL7,BR7,BU7)+LARGE((V7,Y7,AE7,AH7,AK7,AQ7,AT7,AZ7,BC7,BI7,BL7,BR7,BU7),2)</f>
        <v>192.375</v>
      </c>
      <c r="M7" s="9">
        <f>IF($F7="M",VLOOKUP($C7,Kader_M[],4,1),VLOOKUP($C7,Kader_W[],4,1))</f>
        <v>33.6</v>
      </c>
      <c r="N7" s="9">
        <f>IF($F7="M",VLOOKUP($C7,Kader_M[],5,1),VLOOKUP($C7,Kader_W[],5,1))</f>
        <v>43.1</v>
      </c>
      <c r="O7" s="9">
        <f>IF($F7="M",VLOOKUP($C7,Kader_M[],6,1),VLOOKUP($C7,Kader_W[],6,1))</f>
        <v>31.2</v>
      </c>
      <c r="P7" s="9">
        <f>IF($F7="M",VLOOKUP($C7,Kader_M[],7,1),VLOOKUP($C7,Kader_W[],7,1))</f>
        <v>51</v>
      </c>
      <c r="Q7" s="9">
        <f>IF($F7="M",VLOOKUP($C7,Kader_M[],8,1),VLOOKUP($C7,Kader_W[],8,1))</f>
        <v>188.2</v>
      </c>
      <c r="R7" s="34">
        <v>34.405000000000001</v>
      </c>
      <c r="S7" s="34">
        <v>44.305</v>
      </c>
      <c r="T7" s="10">
        <f t="shared" si="4"/>
        <v>1</v>
      </c>
      <c r="U7" s="34">
        <v>31.425000000000001</v>
      </c>
      <c r="V7" s="34">
        <v>52.224999999999994</v>
      </c>
      <c r="W7" s="10">
        <f t="shared" si="5"/>
        <v>1</v>
      </c>
      <c r="X7" s="34">
        <v>31.835000000000001</v>
      </c>
      <c r="Y7" s="34">
        <v>52.435000000000002</v>
      </c>
      <c r="Z7" s="10">
        <f t="shared" si="6"/>
        <v>1</v>
      </c>
      <c r="AA7" s="16">
        <v>33.81</v>
      </c>
      <c r="AB7" s="16">
        <v>43.41</v>
      </c>
      <c r="AC7" s="24">
        <f t="shared" si="7"/>
        <v>1</v>
      </c>
      <c r="AD7" s="16">
        <v>29.79</v>
      </c>
      <c r="AE7" s="16">
        <v>50.49</v>
      </c>
      <c r="AF7" s="24">
        <f t="shared" si="8"/>
        <v>0</v>
      </c>
      <c r="AG7" s="16"/>
      <c r="AH7" s="16"/>
      <c r="AI7" s="24">
        <f t="shared" si="9"/>
        <v>0</v>
      </c>
      <c r="AL7" s="24">
        <f t="shared" si="10"/>
        <v>0</v>
      </c>
      <c r="AM7" s="18">
        <v>33.72</v>
      </c>
      <c r="AN7" s="18">
        <v>43.22</v>
      </c>
      <c r="AO7" s="25">
        <f t="shared" si="11"/>
        <v>1</v>
      </c>
      <c r="AP7" s="18">
        <v>31.65</v>
      </c>
      <c r="AQ7" s="18">
        <v>52.15</v>
      </c>
      <c r="AR7" s="25">
        <f t="shared" si="12"/>
        <v>1</v>
      </c>
      <c r="AS7" s="18">
        <v>30.39</v>
      </c>
      <c r="AT7" s="18">
        <v>51.59</v>
      </c>
      <c r="AU7" s="25">
        <f t="shared" si="13"/>
        <v>0</v>
      </c>
      <c r="AX7" s="26">
        <f t="shared" si="14"/>
        <v>0</v>
      </c>
      <c r="BA7" s="26">
        <f t="shared" si="15"/>
        <v>0</v>
      </c>
      <c r="BD7" s="26">
        <f t="shared" si="16"/>
        <v>0</v>
      </c>
      <c r="BG7" s="27">
        <f t="shared" si="17"/>
        <v>0</v>
      </c>
      <c r="BJ7" s="27">
        <f t="shared" si="18"/>
        <v>0</v>
      </c>
      <c r="BM7" s="27">
        <f t="shared" si="19"/>
        <v>0</v>
      </c>
      <c r="BP7" s="24">
        <f t="shared" si="20"/>
        <v>0</v>
      </c>
      <c r="BS7" s="24">
        <f t="shared" si="21"/>
        <v>0</v>
      </c>
      <c r="BV7" s="24">
        <f t="shared" si="22"/>
        <v>0</v>
      </c>
    </row>
    <row r="8" spans="1:74" x14ac:dyDescent="0.2">
      <c r="A8" t="s">
        <v>185</v>
      </c>
      <c r="B8" t="s">
        <v>184</v>
      </c>
      <c r="C8" s="15">
        <v>2007</v>
      </c>
      <c r="D8" s="2">
        <v>12</v>
      </c>
      <c r="E8" t="s">
        <v>245</v>
      </c>
      <c r="F8" s="2" t="s">
        <v>33</v>
      </c>
      <c r="G8" t="s">
        <v>333</v>
      </c>
      <c r="H8" s="11">
        <f t="shared" si="0"/>
        <v>2</v>
      </c>
      <c r="I8" s="11">
        <f t="shared" si="1"/>
        <v>2</v>
      </c>
      <c r="J8" s="11">
        <f t="shared" si="2"/>
        <v>1</v>
      </c>
      <c r="K8" s="2" t="str">
        <f t="shared" si="3"/>
        <v>Ja</v>
      </c>
      <c r="L8" s="3">
        <f>MAX(S8,AB8,AN8,AW8,BF8,BO8)+LARGE((S8,AB8,AN8,AW8,BF8,BO8),2)+MAX(V8,Y8,AE8,AH8,AK8,AQ8,AT8,AZ8,BC8,BI8,BL8,BR8,BU8)+LARGE((V8,Y8,AE8,AH8,AK8,AQ8,AT8,AZ8,BC8,BI8,BL8,BR8,BU8),2)</f>
        <v>175.69499999999999</v>
      </c>
      <c r="M8" s="9">
        <f>IF($F8="M",VLOOKUP($C8,Kader_M[],4,1),VLOOKUP($C8,Kader_W[],4,1))</f>
        <v>31</v>
      </c>
      <c r="N8" s="9">
        <f>IF($F8="M",VLOOKUP($C8,Kader_M[],5,1),VLOOKUP($C8,Kader_W[],5,1))</f>
        <v>40.5</v>
      </c>
      <c r="O8" s="9">
        <f>IF($F8="M",VLOOKUP($C8,Kader_M[],6,1),VLOOKUP($C8,Kader_W[],6,1))</f>
        <v>29.2</v>
      </c>
      <c r="P8" s="9">
        <f>IF($F8="M",VLOOKUP($C8,Kader_M[],7,1),VLOOKUP($C8,Kader_W[],7,1))</f>
        <v>46.7</v>
      </c>
      <c r="Q8" s="9">
        <f>IF($F8="M",VLOOKUP($C8,Kader_M[],8,1),VLOOKUP($C8,Kader_W[],8,1))</f>
        <v>174.4</v>
      </c>
      <c r="R8" s="34">
        <v>31.555</v>
      </c>
      <c r="S8" s="34">
        <v>41.155000000000001</v>
      </c>
      <c r="T8" s="10">
        <f t="shared" si="4"/>
        <v>1</v>
      </c>
      <c r="U8" s="34">
        <v>29.295000000000002</v>
      </c>
      <c r="V8" s="34">
        <v>46.895000000000003</v>
      </c>
      <c r="W8" s="10">
        <f t="shared" si="5"/>
        <v>1</v>
      </c>
      <c r="X8" s="34">
        <v>29.480000000000004</v>
      </c>
      <c r="Y8" s="34">
        <v>46.88</v>
      </c>
      <c r="Z8" s="10">
        <f t="shared" si="6"/>
        <v>1</v>
      </c>
      <c r="AA8" s="36">
        <v>0</v>
      </c>
      <c r="AB8" s="36">
        <v>0</v>
      </c>
      <c r="AC8" s="24">
        <f t="shared" si="7"/>
        <v>0</v>
      </c>
      <c r="AF8" s="24">
        <f t="shared" si="8"/>
        <v>0</v>
      </c>
      <c r="AG8" s="16"/>
      <c r="AH8" s="16"/>
      <c r="AI8" s="24">
        <f t="shared" si="9"/>
        <v>0</v>
      </c>
      <c r="AL8" s="24">
        <f t="shared" si="10"/>
        <v>0</v>
      </c>
      <c r="AM8" s="18">
        <v>31.064999999999998</v>
      </c>
      <c r="AN8" s="18">
        <v>40.765000000000001</v>
      </c>
      <c r="AO8" s="25">
        <f t="shared" si="11"/>
        <v>1</v>
      </c>
      <c r="AP8" s="18">
        <v>23.27</v>
      </c>
      <c r="AQ8" s="18">
        <v>37.17</v>
      </c>
      <c r="AR8" s="25">
        <f t="shared" si="12"/>
        <v>0</v>
      </c>
      <c r="AS8" s="18">
        <v>0</v>
      </c>
      <c r="AT8" s="18">
        <v>0</v>
      </c>
      <c r="AU8" s="25">
        <f t="shared" si="13"/>
        <v>0</v>
      </c>
      <c r="AX8" s="26">
        <f t="shared" si="14"/>
        <v>0</v>
      </c>
      <c r="BA8" s="26">
        <f t="shared" si="15"/>
        <v>0</v>
      </c>
      <c r="BD8" s="26">
        <f t="shared" si="16"/>
        <v>0</v>
      </c>
      <c r="BG8" s="27">
        <f t="shared" si="17"/>
        <v>0</v>
      </c>
      <c r="BJ8" s="27">
        <f t="shared" si="18"/>
        <v>0</v>
      </c>
      <c r="BM8" s="27">
        <f t="shared" si="19"/>
        <v>0</v>
      </c>
      <c r="BP8" s="24">
        <f t="shared" si="20"/>
        <v>0</v>
      </c>
      <c r="BS8" s="24">
        <f t="shared" si="21"/>
        <v>0</v>
      </c>
      <c r="BV8" s="24">
        <f t="shared" si="22"/>
        <v>0</v>
      </c>
    </row>
    <row r="9" spans="1:74" x14ac:dyDescent="0.2">
      <c r="A9" t="s">
        <v>161</v>
      </c>
      <c r="B9" t="s">
        <v>160</v>
      </c>
      <c r="C9" s="15">
        <v>1998</v>
      </c>
      <c r="D9" s="2">
        <v>21</v>
      </c>
      <c r="E9" t="s">
        <v>228</v>
      </c>
      <c r="F9" s="2" t="s">
        <v>33</v>
      </c>
      <c r="G9" t="s">
        <v>321</v>
      </c>
      <c r="H9" s="11">
        <f t="shared" si="0"/>
        <v>1</v>
      </c>
      <c r="I9" s="11">
        <f t="shared" si="1"/>
        <v>0</v>
      </c>
      <c r="J9" s="11">
        <f t="shared" si="2"/>
        <v>0</v>
      </c>
      <c r="K9" s="2" t="str">
        <f t="shared" si="3"/>
        <v>Nein</v>
      </c>
      <c r="L9" s="3">
        <f>MAX(S9,AB9,AN9,AW9,BF9,BO9)+LARGE((S9,AB9,AN9,AW9,BF9,BO9),2)+MAX(V9,Y9,AE9,AH9,AK9,AQ9,AT9,AZ9,BC9,BI9,BL9,BR9,BU9)+LARGE((V9,Y9,AE9,AH9,AK9,AQ9,AT9,AZ9,BC9,BI9,BL9,BR9,BU9),2)</f>
        <v>194.12</v>
      </c>
      <c r="M9" s="9">
        <f>IF($F9="M",VLOOKUP($C9,Kader_M[],4,1),VLOOKUP($C9,Kader_W[],4,1))</f>
        <v>34.799999999999997</v>
      </c>
      <c r="N9" s="9">
        <f>IF($F9="M",VLOOKUP($C9,Kader_M[],5,1),VLOOKUP($C9,Kader_W[],5,1))</f>
        <v>44.3</v>
      </c>
      <c r="O9" s="9">
        <f>IF($F9="M",VLOOKUP($C9,Kader_M[],6,1),VLOOKUP($C9,Kader_W[],6,1))</f>
        <v>32</v>
      </c>
      <c r="P9" s="9">
        <f>IF($F9="M",VLOOKUP($C9,Kader_M[],7,1),VLOOKUP($C9,Kader_W[],7,1))</f>
        <v>54.8</v>
      </c>
      <c r="Q9" s="9">
        <f>IF($F9="M",VLOOKUP($C9,Kader_M[],8,1),VLOOKUP($C9,Kader_W[],8,1))</f>
        <v>198.2</v>
      </c>
      <c r="R9" s="34">
        <v>35.055</v>
      </c>
      <c r="S9" s="34">
        <v>44.354999999999997</v>
      </c>
      <c r="T9" s="10">
        <f t="shared" si="4"/>
        <v>1</v>
      </c>
      <c r="U9" s="34">
        <v>30.765000000000001</v>
      </c>
      <c r="V9" s="34">
        <v>51.765000000000001</v>
      </c>
      <c r="W9" s="10">
        <f t="shared" si="5"/>
        <v>0</v>
      </c>
      <c r="X9" s="34">
        <v>0</v>
      </c>
      <c r="Y9" s="34">
        <v>0</v>
      </c>
      <c r="Z9" s="10">
        <f t="shared" si="6"/>
        <v>0</v>
      </c>
      <c r="AA9" s="36">
        <v>0</v>
      </c>
      <c r="AB9" s="36">
        <v>0</v>
      </c>
      <c r="AC9" s="24">
        <f t="shared" si="7"/>
        <v>0</v>
      </c>
      <c r="AF9" s="24">
        <f t="shared" si="8"/>
        <v>0</v>
      </c>
      <c r="AG9" s="16"/>
      <c r="AH9" s="16"/>
      <c r="AI9" s="24">
        <f t="shared" si="9"/>
        <v>0</v>
      </c>
      <c r="AL9" s="24">
        <f t="shared" si="10"/>
        <v>0</v>
      </c>
      <c r="AM9" s="18">
        <v>34.51</v>
      </c>
      <c r="AN9" s="18">
        <v>43.81</v>
      </c>
      <c r="AO9" s="25">
        <f t="shared" si="11"/>
        <v>0</v>
      </c>
      <c r="AP9" s="18">
        <v>30.39</v>
      </c>
      <c r="AQ9" s="18">
        <v>54.19</v>
      </c>
      <c r="AR9" s="25">
        <f t="shared" si="12"/>
        <v>0</v>
      </c>
      <c r="AS9" s="18">
        <v>3.39</v>
      </c>
      <c r="AT9" s="18">
        <v>6.19</v>
      </c>
      <c r="AU9" s="25">
        <f t="shared" si="13"/>
        <v>0</v>
      </c>
      <c r="AX9" s="26">
        <f t="shared" si="14"/>
        <v>0</v>
      </c>
      <c r="BA9" s="26">
        <f t="shared" si="15"/>
        <v>0</v>
      </c>
      <c r="BD9" s="26">
        <f t="shared" si="16"/>
        <v>0</v>
      </c>
      <c r="BG9" s="27">
        <f t="shared" si="17"/>
        <v>0</v>
      </c>
      <c r="BJ9" s="27">
        <f t="shared" si="18"/>
        <v>0</v>
      </c>
      <c r="BM9" s="27">
        <f t="shared" si="19"/>
        <v>0</v>
      </c>
      <c r="BP9" s="24">
        <f t="shared" si="20"/>
        <v>0</v>
      </c>
      <c r="BS9" s="24">
        <f t="shared" si="21"/>
        <v>0</v>
      </c>
      <c r="BV9" s="24">
        <f t="shared" si="22"/>
        <v>0</v>
      </c>
    </row>
    <row r="10" spans="1:74" x14ac:dyDescent="0.2">
      <c r="A10" t="s">
        <v>123</v>
      </c>
      <c r="B10" t="s">
        <v>122</v>
      </c>
      <c r="C10" s="15">
        <v>2001</v>
      </c>
      <c r="D10" s="2">
        <v>18</v>
      </c>
      <c r="E10" t="s">
        <v>242</v>
      </c>
      <c r="F10" s="2" t="s">
        <v>33</v>
      </c>
      <c r="G10" t="s">
        <v>299</v>
      </c>
      <c r="H10" s="11">
        <f t="shared" si="0"/>
        <v>0</v>
      </c>
      <c r="I10" s="11">
        <f t="shared" si="1"/>
        <v>1</v>
      </c>
      <c r="J10" s="11">
        <f t="shared" si="2"/>
        <v>0</v>
      </c>
      <c r="K10" s="2" t="str">
        <f t="shared" si="3"/>
        <v>Nein</v>
      </c>
      <c r="L10" s="3">
        <f>MAX(S10,AB10,AN10,AW10,BF10,BO10)+LARGE((S10,AB10,AN10,AW10,BF10,BO10),2)+MAX(V10,Y10,AE10,AH10,AK10,AQ10,AT10,AZ10,BC10,BI10,BL10,BR10,BU10)+LARGE((V10,Y10,AE10,AH10,AK10,AQ10,AT10,AZ10,BC10,BI10,BL10,BR10,BU10),2)</f>
        <v>183.10500000000002</v>
      </c>
      <c r="M10" s="9">
        <f>IF($F10="M",VLOOKUP($C10,Kader_M[],4,1),VLOOKUP($C10,Kader_W[],4,1))</f>
        <v>33.6</v>
      </c>
      <c r="N10" s="9">
        <f>IF($F10="M",VLOOKUP($C10,Kader_M[],5,1),VLOOKUP($C10,Kader_W[],5,1))</f>
        <v>43.1</v>
      </c>
      <c r="O10" s="9">
        <f>IF($F10="M",VLOOKUP($C10,Kader_M[],6,1),VLOOKUP($C10,Kader_W[],6,1))</f>
        <v>31.2</v>
      </c>
      <c r="P10" s="9">
        <f>IF($F10="M",VLOOKUP($C10,Kader_M[],7,1),VLOOKUP($C10,Kader_W[],7,1))</f>
        <v>51</v>
      </c>
      <c r="Q10" s="9">
        <f>IF($F10="M",VLOOKUP($C10,Kader_M[],8,1),VLOOKUP($C10,Kader_W[],8,1))</f>
        <v>188.2</v>
      </c>
      <c r="R10" s="34">
        <v>33.049999999999997</v>
      </c>
      <c r="S10" s="34">
        <v>42.65</v>
      </c>
      <c r="T10" s="10">
        <f t="shared" si="4"/>
        <v>0</v>
      </c>
      <c r="U10" s="34">
        <v>12.260000000000002</v>
      </c>
      <c r="V10" s="34">
        <v>20.76</v>
      </c>
      <c r="W10" s="10">
        <f t="shared" si="5"/>
        <v>0</v>
      </c>
      <c r="X10" s="34">
        <v>31.52</v>
      </c>
      <c r="Y10" s="34">
        <v>52.120000000000005</v>
      </c>
      <c r="Z10" s="10">
        <f t="shared" si="6"/>
        <v>1</v>
      </c>
      <c r="AA10" s="36">
        <v>0</v>
      </c>
      <c r="AB10" s="36">
        <v>0</v>
      </c>
      <c r="AC10" s="24">
        <f t="shared" si="7"/>
        <v>0</v>
      </c>
      <c r="AF10" s="24">
        <f t="shared" si="8"/>
        <v>0</v>
      </c>
      <c r="AG10" s="16"/>
      <c r="AH10" s="16"/>
      <c r="AI10" s="24">
        <f t="shared" si="9"/>
        <v>0</v>
      </c>
      <c r="AL10" s="24">
        <f t="shared" si="10"/>
        <v>0</v>
      </c>
      <c r="AM10" s="18">
        <v>30.21</v>
      </c>
      <c r="AN10" s="18">
        <v>38.409999999999997</v>
      </c>
      <c r="AO10" s="25">
        <f t="shared" si="11"/>
        <v>0</v>
      </c>
      <c r="AP10" s="18">
        <v>32.524999999999999</v>
      </c>
      <c r="AQ10" s="18">
        <v>49.924999999999997</v>
      </c>
      <c r="AR10" s="25">
        <f t="shared" si="12"/>
        <v>0</v>
      </c>
      <c r="AS10" s="18">
        <v>0</v>
      </c>
      <c r="AT10" s="18">
        <v>0</v>
      </c>
      <c r="AU10" s="25">
        <f t="shared" si="13"/>
        <v>0</v>
      </c>
      <c r="AX10" s="26">
        <f t="shared" si="14"/>
        <v>0</v>
      </c>
      <c r="BA10" s="26">
        <f t="shared" si="15"/>
        <v>0</v>
      </c>
      <c r="BD10" s="26">
        <f t="shared" si="16"/>
        <v>0</v>
      </c>
      <c r="BG10" s="27">
        <f t="shared" si="17"/>
        <v>0</v>
      </c>
      <c r="BJ10" s="27">
        <f t="shared" si="18"/>
        <v>0</v>
      </c>
      <c r="BM10" s="27">
        <f t="shared" si="19"/>
        <v>0</v>
      </c>
      <c r="BP10" s="24">
        <f t="shared" si="20"/>
        <v>0</v>
      </c>
      <c r="BS10" s="24">
        <f t="shared" si="21"/>
        <v>0</v>
      </c>
      <c r="BV10" s="24">
        <f t="shared" si="22"/>
        <v>0</v>
      </c>
    </row>
    <row r="11" spans="1:74" x14ac:dyDescent="0.2">
      <c r="A11" t="s">
        <v>198</v>
      </c>
      <c r="B11" t="s">
        <v>197</v>
      </c>
      <c r="C11" s="15">
        <v>2003</v>
      </c>
      <c r="D11" s="2">
        <v>16</v>
      </c>
      <c r="E11" t="s">
        <v>245</v>
      </c>
      <c r="F11" s="2" t="s">
        <v>33</v>
      </c>
      <c r="G11" t="s">
        <v>342</v>
      </c>
      <c r="H11" s="11">
        <f t="shared" si="0"/>
        <v>0</v>
      </c>
      <c r="I11" s="11">
        <f t="shared" si="1"/>
        <v>0</v>
      </c>
      <c r="J11" s="11">
        <f t="shared" si="2"/>
        <v>0</v>
      </c>
      <c r="K11" s="2" t="str">
        <f t="shared" si="3"/>
        <v>Nein</v>
      </c>
      <c r="L11" s="3">
        <f>MAX(S11,AB11,AN11,AW11,BF11,BO11)+LARGE((S11,AB11,AN11,AW11,BF11,BO11),2)+MAX(V11,Y11,AE11,AH11,AK11,AQ11,AT11,AZ11,BC11,BI11,BL11,BR11,BU11)+LARGE((V11,Y11,AE11,AH11,AK11,AQ11,AT11,AZ11,BC11,BI11,BL11,BR11,BU11),2)</f>
        <v>180.84000000000003</v>
      </c>
      <c r="M11" s="9">
        <f>IF($F11="M",VLOOKUP($C11,Kader_M[],4,1),VLOOKUP($C11,Kader_W[],4,1))</f>
        <v>32.799999999999997</v>
      </c>
      <c r="N11" s="9">
        <f>IF($F11="M",VLOOKUP($C11,Kader_M[],5,1),VLOOKUP($C11,Kader_W[],5,1))</f>
        <v>42.3</v>
      </c>
      <c r="O11" s="9">
        <f>IF($F11="M",VLOOKUP($C11,Kader_M[],6,1),VLOOKUP($C11,Kader_W[],6,1))</f>
        <v>30.8</v>
      </c>
      <c r="P11" s="9">
        <f>IF($F11="M",VLOOKUP($C11,Kader_M[],7,1),VLOOKUP($C11,Kader_W[],7,1))</f>
        <v>49.4</v>
      </c>
      <c r="Q11" s="9">
        <f>IF($F11="M",VLOOKUP($C11,Kader_M[],8,1),VLOOKUP($C11,Kader_W[],8,1))</f>
        <v>183.4</v>
      </c>
      <c r="R11" s="34">
        <v>32.945</v>
      </c>
      <c r="S11" s="34">
        <v>42.245000000000005</v>
      </c>
      <c r="T11" s="10">
        <f t="shared" si="4"/>
        <v>0</v>
      </c>
      <c r="U11" s="34">
        <v>28.494999999999997</v>
      </c>
      <c r="V11" s="34">
        <v>47.795000000000002</v>
      </c>
      <c r="W11" s="10">
        <f t="shared" si="5"/>
        <v>0</v>
      </c>
      <c r="X11" s="34">
        <v>3.0649999999999999</v>
      </c>
      <c r="Y11" s="34">
        <v>5.5649999999999995</v>
      </c>
      <c r="Z11" s="10">
        <f t="shared" si="6"/>
        <v>0</v>
      </c>
      <c r="AA11" s="36">
        <v>0</v>
      </c>
      <c r="AB11" s="36">
        <v>0</v>
      </c>
      <c r="AC11" s="24">
        <f t="shared" si="7"/>
        <v>0</v>
      </c>
      <c r="AF11" s="24">
        <f t="shared" si="8"/>
        <v>0</v>
      </c>
      <c r="AG11" s="16"/>
      <c r="AH11" s="16"/>
      <c r="AI11" s="24">
        <f t="shared" si="9"/>
        <v>0</v>
      </c>
      <c r="AL11" s="24">
        <f t="shared" si="10"/>
        <v>0</v>
      </c>
      <c r="AM11" s="18">
        <v>32.92</v>
      </c>
      <c r="AN11" s="18">
        <v>42.02</v>
      </c>
      <c r="AO11" s="25">
        <f t="shared" si="11"/>
        <v>0</v>
      </c>
      <c r="AP11" s="18">
        <v>28.18</v>
      </c>
      <c r="AQ11" s="18">
        <v>48.78</v>
      </c>
      <c r="AR11" s="25">
        <f t="shared" si="12"/>
        <v>0</v>
      </c>
      <c r="AS11" s="18">
        <v>0</v>
      </c>
      <c r="AT11" s="18">
        <v>0</v>
      </c>
      <c r="AU11" s="25">
        <f t="shared" si="13"/>
        <v>0</v>
      </c>
      <c r="AX11" s="26">
        <f t="shared" si="14"/>
        <v>0</v>
      </c>
      <c r="BA11" s="26">
        <f t="shared" si="15"/>
        <v>0</v>
      </c>
      <c r="BD11" s="26">
        <f t="shared" si="16"/>
        <v>0</v>
      </c>
      <c r="BG11" s="27">
        <f t="shared" si="17"/>
        <v>0</v>
      </c>
      <c r="BJ11" s="27">
        <f t="shared" si="18"/>
        <v>0</v>
      </c>
      <c r="BM11" s="27">
        <f t="shared" si="19"/>
        <v>0</v>
      </c>
      <c r="BP11" s="24">
        <f t="shared" si="20"/>
        <v>0</v>
      </c>
      <c r="BS11" s="24">
        <f t="shared" si="21"/>
        <v>0</v>
      </c>
      <c r="BV11" s="24">
        <f t="shared" si="22"/>
        <v>0</v>
      </c>
    </row>
    <row r="12" spans="1:74" x14ac:dyDescent="0.2">
      <c r="A12" t="s">
        <v>138</v>
      </c>
      <c r="B12" t="s">
        <v>197</v>
      </c>
      <c r="C12" s="15">
        <v>2002</v>
      </c>
      <c r="D12" s="2">
        <v>17</v>
      </c>
      <c r="E12" t="s">
        <v>220</v>
      </c>
      <c r="F12" s="2" t="s">
        <v>33</v>
      </c>
      <c r="G12" t="s">
        <v>343</v>
      </c>
      <c r="H12" s="11">
        <f t="shared" si="0"/>
        <v>0</v>
      </c>
      <c r="I12" s="11">
        <f t="shared" si="1"/>
        <v>1</v>
      </c>
      <c r="J12" s="11">
        <f t="shared" si="2"/>
        <v>0</v>
      </c>
      <c r="K12" s="2" t="str">
        <f t="shared" si="3"/>
        <v>Nein</v>
      </c>
      <c r="L12" s="3">
        <f>MAX(S12,AB12,AN12,AW12,BF12,BO12)+LARGE((S12,AB12,AN12,AW12,BF12,BO12),2)+MAX(V12,Y12,AE12,AH12,AK12,AQ12,AT12,AZ12,BC12,BI12,BL12,BR12,BU12)+LARGE((V12,Y12,AE12,AH12,AK12,AQ12,AT12,AZ12,BC12,BI12,BL12,BR12,BU12),2)</f>
        <v>180.18000000000004</v>
      </c>
      <c r="M12" s="9">
        <f>IF($F12="M",VLOOKUP($C12,Kader_M[],4,1),VLOOKUP($C12,Kader_W[],4,1))</f>
        <v>33.6</v>
      </c>
      <c r="N12" s="9">
        <f>IF($F12="M",VLOOKUP($C12,Kader_M[],5,1),VLOOKUP($C12,Kader_W[],5,1))</f>
        <v>43.1</v>
      </c>
      <c r="O12" s="9">
        <f>IF($F12="M",VLOOKUP($C12,Kader_M[],6,1),VLOOKUP($C12,Kader_W[],6,1))</f>
        <v>31</v>
      </c>
      <c r="P12" s="9">
        <f>IF($F12="M",VLOOKUP($C12,Kader_M[],7,1),VLOOKUP($C12,Kader_W[],7,1))</f>
        <v>50.1</v>
      </c>
      <c r="Q12" s="9">
        <f>IF($F12="M",VLOOKUP($C12,Kader_M[],8,1),VLOOKUP($C12,Kader_W[],8,1))</f>
        <v>186.4</v>
      </c>
      <c r="R12" s="34">
        <v>31.835000000000001</v>
      </c>
      <c r="S12" s="34">
        <v>41.234999999999999</v>
      </c>
      <c r="T12" s="10">
        <f t="shared" si="4"/>
        <v>0</v>
      </c>
      <c r="U12" s="34">
        <v>30.905000000000001</v>
      </c>
      <c r="V12" s="34">
        <v>48.705000000000005</v>
      </c>
      <c r="W12" s="10">
        <f t="shared" si="5"/>
        <v>0</v>
      </c>
      <c r="X12" s="34">
        <v>32.575000000000003</v>
      </c>
      <c r="Y12" s="34">
        <v>50.275000000000006</v>
      </c>
      <c r="Z12" s="10">
        <f t="shared" si="6"/>
        <v>1</v>
      </c>
      <c r="AA12" s="36">
        <v>0</v>
      </c>
      <c r="AB12" s="36">
        <v>0</v>
      </c>
      <c r="AC12" s="24">
        <f t="shared" si="7"/>
        <v>0</v>
      </c>
      <c r="AF12" s="24">
        <f t="shared" si="8"/>
        <v>0</v>
      </c>
      <c r="AG12" s="16"/>
      <c r="AH12" s="16"/>
      <c r="AI12" s="24">
        <f t="shared" si="9"/>
        <v>0</v>
      </c>
      <c r="AL12" s="24">
        <f t="shared" si="10"/>
        <v>0</v>
      </c>
      <c r="AM12" s="18">
        <v>32.765000000000001</v>
      </c>
      <c r="AN12" s="18">
        <v>39.965000000000003</v>
      </c>
      <c r="AO12" s="25">
        <f t="shared" si="11"/>
        <v>0</v>
      </c>
      <c r="AP12" s="18">
        <v>30.65</v>
      </c>
      <c r="AQ12" s="18">
        <v>48.65</v>
      </c>
      <c r="AR12" s="25">
        <f t="shared" si="12"/>
        <v>0</v>
      </c>
      <c r="AS12" s="18">
        <v>0</v>
      </c>
      <c r="AT12" s="18">
        <v>0</v>
      </c>
      <c r="AU12" s="25">
        <f t="shared" si="13"/>
        <v>0</v>
      </c>
      <c r="AX12" s="26">
        <f t="shared" si="14"/>
        <v>0</v>
      </c>
      <c r="BA12" s="26">
        <f t="shared" si="15"/>
        <v>0</v>
      </c>
      <c r="BD12" s="26">
        <f t="shared" si="16"/>
        <v>0</v>
      </c>
      <c r="BG12" s="27">
        <f t="shared" si="17"/>
        <v>0</v>
      </c>
      <c r="BJ12" s="27">
        <f t="shared" si="18"/>
        <v>0</v>
      </c>
      <c r="BM12" s="27">
        <f t="shared" si="19"/>
        <v>0</v>
      </c>
      <c r="BP12" s="24">
        <f t="shared" si="20"/>
        <v>0</v>
      </c>
      <c r="BS12" s="24">
        <f t="shared" si="21"/>
        <v>0</v>
      </c>
      <c r="BV12" s="24">
        <f t="shared" si="22"/>
        <v>0</v>
      </c>
    </row>
    <row r="13" spans="1:74" x14ac:dyDescent="0.2">
      <c r="A13" t="s">
        <v>60</v>
      </c>
      <c r="B13" t="s">
        <v>59</v>
      </c>
      <c r="C13" s="15">
        <v>1998</v>
      </c>
      <c r="D13" s="2">
        <v>21</v>
      </c>
      <c r="E13" t="s">
        <v>228</v>
      </c>
      <c r="F13" s="2" t="s">
        <v>33</v>
      </c>
      <c r="G13" t="s">
        <v>264</v>
      </c>
      <c r="H13" s="11">
        <f t="shared" si="0"/>
        <v>2</v>
      </c>
      <c r="I13" s="11">
        <f t="shared" si="1"/>
        <v>0</v>
      </c>
      <c r="J13" s="11">
        <f t="shared" si="2"/>
        <v>0</v>
      </c>
      <c r="K13" s="2" t="str">
        <f t="shared" si="3"/>
        <v>Nein</v>
      </c>
      <c r="L13" s="3">
        <f>MAX(S13,AB13,AN13,AW13,BF13,BO13)+LARGE((S13,AB13,AN13,AW13,BF13,BO13),2)+MAX(V13,Y13,AE13,AH13,AK13,AQ13,AT13,AZ13,BC13,BI13,BL13,BR13,BU13)+LARGE((V13,Y13,AE13,AH13,AK13,AQ13,AT13,AZ13,BC13,BI13,BL13,BR13,BU13),2)</f>
        <v>173.28</v>
      </c>
      <c r="M13" s="9">
        <f>IF($F13="M",VLOOKUP($C13,Kader_M[],4,1),VLOOKUP($C13,Kader_W[],4,1))</f>
        <v>34.799999999999997</v>
      </c>
      <c r="N13" s="9">
        <f>IF($F13="M",VLOOKUP($C13,Kader_M[],5,1),VLOOKUP($C13,Kader_W[],5,1))</f>
        <v>44.3</v>
      </c>
      <c r="O13" s="9">
        <f>IF($F13="M",VLOOKUP($C13,Kader_M[],6,1),VLOOKUP($C13,Kader_W[],6,1))</f>
        <v>32</v>
      </c>
      <c r="P13" s="9">
        <f>IF($F13="M",VLOOKUP($C13,Kader_M[],7,1),VLOOKUP($C13,Kader_W[],7,1))</f>
        <v>54.8</v>
      </c>
      <c r="Q13" s="9">
        <f>IF($F13="M",VLOOKUP($C13,Kader_M[],8,1),VLOOKUP($C13,Kader_W[],8,1))</f>
        <v>198.2</v>
      </c>
      <c r="R13" s="34">
        <v>35.634999999999998</v>
      </c>
      <c r="S13" s="34">
        <v>44.935000000000002</v>
      </c>
      <c r="T13" s="10">
        <f t="shared" si="4"/>
        <v>1</v>
      </c>
      <c r="U13" s="34">
        <v>30.380000000000003</v>
      </c>
      <c r="V13" s="34">
        <v>54.680000000000007</v>
      </c>
      <c r="W13" s="10">
        <f t="shared" si="5"/>
        <v>0</v>
      </c>
      <c r="X13" s="34">
        <v>16.125</v>
      </c>
      <c r="Y13" s="34">
        <v>28.624999999999996</v>
      </c>
      <c r="Z13" s="10">
        <f t="shared" si="6"/>
        <v>0</v>
      </c>
      <c r="AA13" s="36">
        <v>0</v>
      </c>
      <c r="AB13" s="36">
        <v>0</v>
      </c>
      <c r="AC13" s="24">
        <f t="shared" si="7"/>
        <v>0</v>
      </c>
      <c r="AF13" s="24">
        <f t="shared" si="8"/>
        <v>0</v>
      </c>
      <c r="AG13" s="16"/>
      <c r="AH13" s="16"/>
      <c r="AI13" s="24">
        <f t="shared" si="9"/>
        <v>0</v>
      </c>
      <c r="AL13" s="24">
        <f t="shared" si="10"/>
        <v>0</v>
      </c>
      <c r="AM13" s="18">
        <v>35.54</v>
      </c>
      <c r="AN13" s="18">
        <v>45.04</v>
      </c>
      <c r="AO13" s="25">
        <f t="shared" si="11"/>
        <v>1</v>
      </c>
      <c r="AP13" s="18">
        <v>3.41</v>
      </c>
      <c r="AQ13" s="18">
        <v>6.21</v>
      </c>
      <c r="AR13" s="25">
        <f t="shared" si="12"/>
        <v>0</v>
      </c>
      <c r="AS13" s="18">
        <v>0</v>
      </c>
      <c r="AT13" s="18">
        <v>0</v>
      </c>
      <c r="AU13" s="25">
        <f t="shared" si="13"/>
        <v>0</v>
      </c>
      <c r="AX13" s="26">
        <f t="shared" si="14"/>
        <v>0</v>
      </c>
      <c r="BA13" s="26">
        <f t="shared" si="15"/>
        <v>0</v>
      </c>
      <c r="BD13" s="26">
        <f t="shared" si="16"/>
        <v>0</v>
      </c>
      <c r="BG13" s="27">
        <f t="shared" si="17"/>
        <v>0</v>
      </c>
      <c r="BJ13" s="27">
        <f t="shared" si="18"/>
        <v>0</v>
      </c>
      <c r="BM13" s="27">
        <f t="shared" si="19"/>
        <v>0</v>
      </c>
      <c r="BP13" s="24">
        <f t="shared" si="20"/>
        <v>0</v>
      </c>
      <c r="BS13" s="24">
        <f t="shared" si="21"/>
        <v>0</v>
      </c>
      <c r="BV13" s="24">
        <f t="shared" si="22"/>
        <v>0</v>
      </c>
    </row>
    <row r="14" spans="1:74" x14ac:dyDescent="0.2">
      <c r="A14" t="s">
        <v>211</v>
      </c>
      <c r="B14" t="s">
        <v>210</v>
      </c>
      <c r="C14" s="15">
        <v>2005</v>
      </c>
      <c r="D14" s="2">
        <v>14</v>
      </c>
      <c r="E14" t="s">
        <v>238</v>
      </c>
      <c r="F14" s="2" t="s">
        <v>33</v>
      </c>
      <c r="G14" t="s">
        <v>353</v>
      </c>
      <c r="H14" s="11">
        <f t="shared" si="0"/>
        <v>1</v>
      </c>
      <c r="I14" s="11">
        <f t="shared" si="1"/>
        <v>0</v>
      </c>
      <c r="J14" s="11">
        <f t="shared" si="2"/>
        <v>0</v>
      </c>
      <c r="K14" s="2" t="str">
        <f t="shared" si="3"/>
        <v>Nein</v>
      </c>
      <c r="L14" s="3">
        <f>MAX(S14,AB14,AN14,AW14,BF14,BO14)+LARGE((S14,AB14,AN14,AW14,BF14,BO14),2)+MAX(V14,Y14,AE14,AH14,AK14,AQ14,AT14,AZ14,BC14,BI14,BL14,BR14,BU14)+LARGE((V14,Y14,AE14,AH14,AK14,AQ14,AT14,AZ14,BC14,BI14,BL14,BR14,BU14),2)</f>
        <v>177.76499999999999</v>
      </c>
      <c r="M14" s="9">
        <f>IF($F14="M",VLOOKUP($C14,Kader_M[],4,1),VLOOKUP($C14,Kader_W[],4,1))</f>
        <v>31.8</v>
      </c>
      <c r="N14" s="9">
        <f>IF($F14="M",VLOOKUP($C14,Kader_M[],5,1),VLOOKUP($C14,Kader_W[],5,1))</f>
        <v>41.3</v>
      </c>
      <c r="O14" s="9">
        <f>IF($F14="M",VLOOKUP($C14,Kader_M[],6,1),VLOOKUP($C14,Kader_W[],6,1))</f>
        <v>30.2</v>
      </c>
      <c r="P14" s="9">
        <f>IF($F14="M",VLOOKUP($C14,Kader_M[],7,1),VLOOKUP($C14,Kader_W[],7,1))</f>
        <v>48</v>
      </c>
      <c r="Q14" s="9">
        <f>IF($F14="M",VLOOKUP($C14,Kader_M[],8,1),VLOOKUP($C14,Kader_W[],8,1))</f>
        <v>178.6</v>
      </c>
      <c r="R14" s="34">
        <v>31.55</v>
      </c>
      <c r="S14" s="34">
        <v>41.05</v>
      </c>
      <c r="T14" s="10">
        <f t="shared" si="4"/>
        <v>0</v>
      </c>
      <c r="U14" s="34">
        <v>26.685000000000002</v>
      </c>
      <c r="V14" s="34">
        <v>45.884999999999998</v>
      </c>
      <c r="W14" s="10">
        <f t="shared" si="5"/>
        <v>0</v>
      </c>
      <c r="X14" s="34">
        <v>28.055</v>
      </c>
      <c r="Y14" s="34">
        <v>46.754999999999995</v>
      </c>
      <c r="Z14" s="10">
        <f t="shared" si="6"/>
        <v>0</v>
      </c>
      <c r="AA14" s="36">
        <v>0</v>
      </c>
      <c r="AB14" s="36">
        <v>0</v>
      </c>
      <c r="AC14" s="24">
        <f t="shared" si="7"/>
        <v>0</v>
      </c>
      <c r="AF14" s="24">
        <f t="shared" si="8"/>
        <v>0</v>
      </c>
      <c r="AG14" s="16"/>
      <c r="AH14" s="16"/>
      <c r="AI14" s="24">
        <f t="shared" si="9"/>
        <v>0</v>
      </c>
      <c r="AL14" s="24">
        <f t="shared" si="10"/>
        <v>0</v>
      </c>
      <c r="AM14" s="18">
        <v>32.484999999999999</v>
      </c>
      <c r="AN14" s="18">
        <v>41.784999999999997</v>
      </c>
      <c r="AO14" s="25">
        <f t="shared" si="11"/>
        <v>1</v>
      </c>
      <c r="AP14" s="18">
        <v>29.21</v>
      </c>
      <c r="AQ14" s="18">
        <v>47.71</v>
      </c>
      <c r="AR14" s="25">
        <f t="shared" si="12"/>
        <v>0</v>
      </c>
      <c r="AS14" s="18">
        <v>28.82</v>
      </c>
      <c r="AT14" s="18">
        <v>47.22</v>
      </c>
      <c r="AU14" s="25">
        <f t="shared" si="13"/>
        <v>0</v>
      </c>
      <c r="AX14" s="26">
        <f t="shared" si="14"/>
        <v>0</v>
      </c>
      <c r="BA14" s="26">
        <f t="shared" si="15"/>
        <v>0</v>
      </c>
      <c r="BD14" s="26">
        <f t="shared" si="16"/>
        <v>0</v>
      </c>
      <c r="BG14" s="27">
        <f t="shared" si="17"/>
        <v>0</v>
      </c>
      <c r="BJ14" s="27">
        <f t="shared" si="18"/>
        <v>0</v>
      </c>
      <c r="BM14" s="27">
        <f t="shared" si="19"/>
        <v>0</v>
      </c>
      <c r="BP14" s="24">
        <f t="shared" si="20"/>
        <v>0</v>
      </c>
      <c r="BS14" s="24">
        <f t="shared" si="21"/>
        <v>0</v>
      </c>
      <c r="BV14" s="24">
        <f t="shared" si="22"/>
        <v>0</v>
      </c>
    </row>
    <row r="15" spans="1:74" x14ac:dyDescent="0.2">
      <c r="A15" t="s">
        <v>64</v>
      </c>
      <c r="B15" t="s">
        <v>63</v>
      </c>
      <c r="C15" s="15">
        <v>2003</v>
      </c>
      <c r="D15" s="2">
        <v>16</v>
      </c>
      <c r="E15" t="s">
        <v>224</v>
      </c>
      <c r="F15" s="2" t="s">
        <v>33</v>
      </c>
      <c r="G15" t="s">
        <v>266</v>
      </c>
      <c r="H15" s="11">
        <f t="shared" si="0"/>
        <v>0</v>
      </c>
      <c r="I15" s="11">
        <f t="shared" si="1"/>
        <v>0</v>
      </c>
      <c r="J15" s="11">
        <f t="shared" si="2"/>
        <v>0</v>
      </c>
      <c r="K15" s="2" t="str">
        <f t="shared" si="3"/>
        <v>Nein</v>
      </c>
      <c r="L15" s="3">
        <f>MAX(S15,AB15,AN15,AW15,BF15,BO15)+LARGE((S15,AB15,AN15,AW15,BF15,BO15),2)+MAX(V15,Y15,AE15,AH15,AK15,AQ15,AT15,AZ15,BC15,BI15,BL15,BR15,BU15)+LARGE((V15,Y15,AE15,AH15,AK15,AQ15,AT15,AZ15,BC15,BI15,BL15,BR15,BU15),2)</f>
        <v>177</v>
      </c>
      <c r="M15" s="9">
        <f>IF($F15="M",VLOOKUP($C15,Kader_M[],4,1),VLOOKUP($C15,Kader_W[],4,1))</f>
        <v>32.799999999999997</v>
      </c>
      <c r="N15" s="9">
        <f>IF($F15="M",VLOOKUP($C15,Kader_M[],5,1),VLOOKUP($C15,Kader_W[],5,1))</f>
        <v>42.3</v>
      </c>
      <c r="O15" s="9">
        <f>IF($F15="M",VLOOKUP($C15,Kader_M[],6,1),VLOOKUP($C15,Kader_W[],6,1))</f>
        <v>30.8</v>
      </c>
      <c r="P15" s="9">
        <f>IF($F15="M",VLOOKUP($C15,Kader_M[],7,1),VLOOKUP($C15,Kader_W[],7,1))</f>
        <v>49.4</v>
      </c>
      <c r="Q15" s="9">
        <f>IF($F15="M",VLOOKUP($C15,Kader_M[],8,1),VLOOKUP($C15,Kader_W[],8,1))</f>
        <v>183.4</v>
      </c>
      <c r="R15" s="34">
        <v>31.79</v>
      </c>
      <c r="S15" s="34">
        <v>41.489999999999995</v>
      </c>
      <c r="T15" s="10">
        <f t="shared" si="4"/>
        <v>0</v>
      </c>
      <c r="U15" s="34">
        <v>29.64</v>
      </c>
      <c r="V15" s="34">
        <v>48.040000000000006</v>
      </c>
      <c r="W15" s="10">
        <f t="shared" si="5"/>
        <v>0</v>
      </c>
      <c r="X15" s="34">
        <v>29.1</v>
      </c>
      <c r="Y15" s="34">
        <v>47.2</v>
      </c>
      <c r="Z15" s="10">
        <f t="shared" si="6"/>
        <v>0</v>
      </c>
      <c r="AA15" s="36">
        <v>0</v>
      </c>
      <c r="AB15" s="36">
        <v>0</v>
      </c>
      <c r="AC15" s="24">
        <f t="shared" si="7"/>
        <v>0</v>
      </c>
      <c r="AF15" s="24">
        <f t="shared" si="8"/>
        <v>0</v>
      </c>
      <c r="AG15" s="16"/>
      <c r="AH15" s="16"/>
      <c r="AI15" s="24">
        <f t="shared" si="9"/>
        <v>0</v>
      </c>
      <c r="AL15" s="24">
        <f t="shared" si="10"/>
        <v>0</v>
      </c>
      <c r="AM15" s="18">
        <v>30.97</v>
      </c>
      <c r="AN15" s="18">
        <v>40.270000000000003</v>
      </c>
      <c r="AO15" s="25">
        <f t="shared" si="11"/>
        <v>0</v>
      </c>
      <c r="AP15" s="18">
        <v>29.009999999999998</v>
      </c>
      <c r="AQ15" s="18">
        <v>44.81</v>
      </c>
      <c r="AR15" s="25">
        <f t="shared" si="12"/>
        <v>0</v>
      </c>
      <c r="AS15" s="18">
        <v>0</v>
      </c>
      <c r="AT15" s="18">
        <v>0</v>
      </c>
      <c r="AU15" s="25">
        <f t="shared" si="13"/>
        <v>0</v>
      </c>
      <c r="AX15" s="26">
        <f t="shared" si="14"/>
        <v>0</v>
      </c>
      <c r="BA15" s="26">
        <f t="shared" si="15"/>
        <v>0</v>
      </c>
      <c r="BD15" s="26">
        <f t="shared" si="16"/>
        <v>0</v>
      </c>
      <c r="BG15" s="27">
        <f t="shared" si="17"/>
        <v>0</v>
      </c>
      <c r="BJ15" s="27">
        <f t="shared" si="18"/>
        <v>0</v>
      </c>
      <c r="BM15" s="27">
        <f t="shared" si="19"/>
        <v>0</v>
      </c>
      <c r="BP15" s="24">
        <f t="shared" si="20"/>
        <v>0</v>
      </c>
      <c r="BS15" s="24">
        <f t="shared" si="21"/>
        <v>0</v>
      </c>
      <c r="BV15" s="24">
        <f t="shared" si="22"/>
        <v>0</v>
      </c>
    </row>
    <row r="16" spans="1:74" x14ac:dyDescent="0.2">
      <c r="A16" t="s">
        <v>107</v>
      </c>
      <c r="B16" t="s">
        <v>106</v>
      </c>
      <c r="C16" s="15">
        <v>2002</v>
      </c>
      <c r="D16" s="2">
        <v>17</v>
      </c>
      <c r="E16" t="s">
        <v>228</v>
      </c>
      <c r="F16" s="2" t="s">
        <v>33</v>
      </c>
      <c r="G16" t="s">
        <v>291</v>
      </c>
      <c r="H16" s="11">
        <f t="shared" si="0"/>
        <v>0</v>
      </c>
      <c r="I16" s="11">
        <f t="shared" si="1"/>
        <v>0</v>
      </c>
      <c r="J16" s="11">
        <f t="shared" si="2"/>
        <v>0</v>
      </c>
      <c r="K16" s="2" t="str">
        <f t="shared" si="3"/>
        <v>Nein</v>
      </c>
      <c r="L16" s="3">
        <f>MAX(S16,AB16,AN16,AW16,BF16,BO16)+LARGE((S16,AB16,AN16,AW16,BF16,BO16),2)+MAX(V16,Y16,AE16,AH16,AK16,AQ16,AT16,AZ16,BC16,BI16,BL16,BR16,BU16)+LARGE((V16,Y16,AE16,AH16,AK16,AQ16,AT16,AZ16,BC16,BI16,BL16,BR16,BU16),2)</f>
        <v>173.995</v>
      </c>
      <c r="M16" s="9">
        <f>IF($F16="M",VLOOKUP($C16,Kader_M[],4,1),VLOOKUP($C16,Kader_W[],4,1))</f>
        <v>33.6</v>
      </c>
      <c r="N16" s="9">
        <f>IF($F16="M",VLOOKUP($C16,Kader_M[],5,1),VLOOKUP($C16,Kader_W[],5,1))</f>
        <v>43.1</v>
      </c>
      <c r="O16" s="9">
        <f>IF($F16="M",VLOOKUP($C16,Kader_M[],6,1),VLOOKUP($C16,Kader_W[],6,1))</f>
        <v>31</v>
      </c>
      <c r="P16" s="9">
        <f>IF($F16="M",VLOOKUP($C16,Kader_M[],7,1),VLOOKUP($C16,Kader_W[],7,1))</f>
        <v>50.1</v>
      </c>
      <c r="Q16" s="9">
        <f>IF($F16="M",VLOOKUP($C16,Kader_M[],8,1),VLOOKUP($C16,Kader_W[],8,1))</f>
        <v>186.4</v>
      </c>
      <c r="R16" s="34">
        <v>30.945</v>
      </c>
      <c r="S16" s="34">
        <v>40.245000000000005</v>
      </c>
      <c r="T16" s="10">
        <f t="shared" si="4"/>
        <v>0</v>
      </c>
      <c r="U16" s="34">
        <v>30.664999999999999</v>
      </c>
      <c r="V16" s="34">
        <v>46.065000000000005</v>
      </c>
      <c r="W16" s="10">
        <f t="shared" si="5"/>
        <v>0</v>
      </c>
      <c r="X16" s="34">
        <v>18.265000000000001</v>
      </c>
      <c r="Y16" s="34">
        <v>30.664999999999999</v>
      </c>
      <c r="Z16" s="10">
        <f t="shared" si="6"/>
        <v>0</v>
      </c>
      <c r="AA16" s="36">
        <v>0</v>
      </c>
      <c r="AB16" s="36">
        <v>0</v>
      </c>
      <c r="AC16" s="24">
        <f t="shared" si="7"/>
        <v>0</v>
      </c>
      <c r="AF16" s="24">
        <f t="shared" si="8"/>
        <v>0</v>
      </c>
      <c r="AG16" s="16"/>
      <c r="AH16" s="16"/>
      <c r="AI16" s="24">
        <f t="shared" si="9"/>
        <v>0</v>
      </c>
      <c r="AL16" s="24">
        <f t="shared" si="10"/>
        <v>0</v>
      </c>
      <c r="AM16" s="18">
        <v>31.625</v>
      </c>
      <c r="AN16" s="18">
        <v>41.024999999999999</v>
      </c>
      <c r="AO16" s="25">
        <f t="shared" si="11"/>
        <v>0</v>
      </c>
      <c r="AP16" s="18">
        <v>27.96</v>
      </c>
      <c r="AQ16" s="18">
        <v>46.66</v>
      </c>
      <c r="AR16" s="25">
        <f t="shared" si="12"/>
        <v>0</v>
      </c>
      <c r="AS16" s="18">
        <v>0</v>
      </c>
      <c r="AT16" s="18">
        <v>0</v>
      </c>
      <c r="AU16" s="25">
        <f t="shared" si="13"/>
        <v>0</v>
      </c>
      <c r="AX16" s="26">
        <f t="shared" si="14"/>
        <v>0</v>
      </c>
      <c r="BA16" s="26">
        <f t="shared" si="15"/>
        <v>0</v>
      </c>
      <c r="BD16" s="26">
        <f t="shared" si="16"/>
        <v>0</v>
      </c>
      <c r="BG16" s="27">
        <f t="shared" si="17"/>
        <v>0</v>
      </c>
      <c r="BJ16" s="27">
        <f t="shared" si="18"/>
        <v>0</v>
      </c>
      <c r="BM16" s="27">
        <f t="shared" si="19"/>
        <v>0</v>
      </c>
      <c r="BP16" s="24">
        <f t="shared" si="20"/>
        <v>0</v>
      </c>
      <c r="BS16" s="24">
        <f t="shared" si="21"/>
        <v>0</v>
      </c>
      <c r="BV16" s="24">
        <f t="shared" si="22"/>
        <v>0</v>
      </c>
    </row>
    <row r="17" spans="1:74" x14ac:dyDescent="0.2">
      <c r="A17" t="s">
        <v>209</v>
      </c>
      <c r="B17" t="s">
        <v>208</v>
      </c>
      <c r="C17" s="15">
        <v>2002</v>
      </c>
      <c r="D17" s="2">
        <v>17</v>
      </c>
      <c r="E17" t="s">
        <v>249</v>
      </c>
      <c r="F17" s="2" t="s">
        <v>33</v>
      </c>
      <c r="G17" t="s">
        <v>352</v>
      </c>
      <c r="H17" s="11">
        <f t="shared" si="0"/>
        <v>0</v>
      </c>
      <c r="I17" s="11">
        <f t="shared" si="1"/>
        <v>0</v>
      </c>
      <c r="J17" s="11">
        <f t="shared" si="2"/>
        <v>0</v>
      </c>
      <c r="K17" s="2" t="str">
        <f t="shared" si="3"/>
        <v>Nein</v>
      </c>
      <c r="L17" s="3">
        <f>MAX(S17,AB17,AN17,AW17,BF17,BO17)+LARGE((S17,AB17,AN17,AW17,BF17,BO17),2)+MAX(V17,Y17,AE17,AH17,AK17,AQ17,AT17,AZ17,BC17,BI17,BL17,BR17,BU17)+LARGE((V17,Y17,AE17,AH17,AK17,AQ17,AT17,AZ17,BC17,BI17,BL17,BR17,BU17),2)</f>
        <v>169.73499999999999</v>
      </c>
      <c r="M17" s="9">
        <f>IF($F17="M",VLOOKUP($C17,Kader_M[],4,1),VLOOKUP($C17,Kader_W[],4,1))</f>
        <v>33.6</v>
      </c>
      <c r="N17" s="9">
        <f>IF($F17="M",VLOOKUP($C17,Kader_M[],5,1),VLOOKUP($C17,Kader_W[],5,1))</f>
        <v>43.1</v>
      </c>
      <c r="O17" s="9">
        <f>IF($F17="M",VLOOKUP($C17,Kader_M[],6,1),VLOOKUP($C17,Kader_W[],6,1))</f>
        <v>31</v>
      </c>
      <c r="P17" s="9">
        <f>IF($F17="M",VLOOKUP($C17,Kader_M[],7,1),VLOOKUP($C17,Kader_W[],7,1))</f>
        <v>50.1</v>
      </c>
      <c r="Q17" s="9">
        <f>IF($F17="M",VLOOKUP($C17,Kader_M[],8,1),VLOOKUP($C17,Kader_W[],8,1))</f>
        <v>186.4</v>
      </c>
      <c r="R17" s="34">
        <v>30.189999999999998</v>
      </c>
      <c r="S17" s="34">
        <v>39.489999999999995</v>
      </c>
      <c r="T17" s="10">
        <f t="shared" si="4"/>
        <v>0</v>
      </c>
      <c r="U17" s="34">
        <v>25.93</v>
      </c>
      <c r="V17" s="34">
        <v>44.529999999999994</v>
      </c>
      <c r="W17" s="10">
        <f t="shared" si="5"/>
        <v>0</v>
      </c>
      <c r="X17" s="34">
        <v>0</v>
      </c>
      <c r="Y17" s="34">
        <v>0</v>
      </c>
      <c r="Z17" s="10">
        <f t="shared" si="6"/>
        <v>0</v>
      </c>
      <c r="AA17" s="36">
        <v>0</v>
      </c>
      <c r="AB17" s="36">
        <v>0</v>
      </c>
      <c r="AC17" s="24">
        <f t="shared" si="7"/>
        <v>0</v>
      </c>
      <c r="AF17" s="24">
        <f t="shared" si="8"/>
        <v>0</v>
      </c>
      <c r="AG17" s="16"/>
      <c r="AH17" s="16"/>
      <c r="AI17" s="24">
        <f t="shared" si="9"/>
        <v>0</v>
      </c>
      <c r="AL17" s="24">
        <f t="shared" si="10"/>
        <v>0</v>
      </c>
      <c r="AM17" s="18">
        <v>30.695</v>
      </c>
      <c r="AN17" s="18">
        <v>40.094999999999999</v>
      </c>
      <c r="AO17" s="25">
        <f t="shared" si="11"/>
        <v>0</v>
      </c>
      <c r="AP17" s="18">
        <v>27.119999999999997</v>
      </c>
      <c r="AQ17" s="18">
        <v>45.62</v>
      </c>
      <c r="AR17" s="25">
        <f t="shared" si="12"/>
        <v>0</v>
      </c>
      <c r="AS17" s="18">
        <v>0</v>
      </c>
      <c r="AT17" s="18">
        <v>0</v>
      </c>
      <c r="AU17" s="25">
        <f t="shared" si="13"/>
        <v>0</v>
      </c>
      <c r="AX17" s="26">
        <f t="shared" si="14"/>
        <v>0</v>
      </c>
      <c r="BA17" s="26">
        <f t="shared" si="15"/>
        <v>0</v>
      </c>
      <c r="BD17" s="26">
        <f t="shared" si="16"/>
        <v>0</v>
      </c>
      <c r="BG17" s="27">
        <f t="shared" si="17"/>
        <v>0</v>
      </c>
      <c r="BJ17" s="27">
        <f t="shared" si="18"/>
        <v>0</v>
      </c>
      <c r="BM17" s="27">
        <f t="shared" si="19"/>
        <v>0</v>
      </c>
      <c r="BP17" s="24">
        <f t="shared" si="20"/>
        <v>0</v>
      </c>
      <c r="BS17" s="24">
        <f t="shared" si="21"/>
        <v>0</v>
      </c>
      <c r="BV17" s="24">
        <f t="shared" si="22"/>
        <v>0</v>
      </c>
    </row>
    <row r="18" spans="1:74" x14ac:dyDescent="0.2">
      <c r="A18" t="s">
        <v>96</v>
      </c>
      <c r="B18" t="s">
        <v>95</v>
      </c>
      <c r="C18" s="15">
        <v>2005</v>
      </c>
      <c r="D18" s="2">
        <v>14</v>
      </c>
      <c r="E18" t="s">
        <v>238</v>
      </c>
      <c r="F18" s="2" t="s">
        <v>33</v>
      </c>
      <c r="G18" t="s">
        <v>285</v>
      </c>
      <c r="H18" s="11">
        <f t="shared" si="0"/>
        <v>0</v>
      </c>
      <c r="I18" s="11">
        <f t="shared" si="1"/>
        <v>0</v>
      </c>
      <c r="J18" s="11">
        <f t="shared" si="2"/>
        <v>0</v>
      </c>
      <c r="K18" s="2" t="str">
        <f t="shared" si="3"/>
        <v>Nein</v>
      </c>
      <c r="L18" s="3">
        <f>MAX(S18,AB18,AN18,AW18,BF18,BO18)+LARGE((S18,AB18,AN18,AW18,BF18,BO18),2)+MAX(V18,Y18,AE18,AH18,AK18,AQ18,AT18,AZ18,BC18,BI18,BL18,BR18,BU18)+LARGE((V18,Y18,AE18,AH18,AK18,AQ18,AT18,AZ18,BC18,BI18,BL18,BR18,BU18),2)</f>
        <v>169.61500000000001</v>
      </c>
      <c r="M18" s="9">
        <f>IF($F18="M",VLOOKUP($C18,Kader_M[],4,1),VLOOKUP($C18,Kader_W[],4,1))</f>
        <v>31.8</v>
      </c>
      <c r="N18" s="9">
        <f>IF($F18="M",VLOOKUP($C18,Kader_M[],5,1),VLOOKUP($C18,Kader_W[],5,1))</f>
        <v>41.3</v>
      </c>
      <c r="O18" s="9">
        <f>IF($F18="M",VLOOKUP($C18,Kader_M[],6,1),VLOOKUP($C18,Kader_W[],6,1))</f>
        <v>30.2</v>
      </c>
      <c r="P18" s="9">
        <f>IF($F18="M",VLOOKUP($C18,Kader_M[],7,1),VLOOKUP($C18,Kader_W[],7,1))</f>
        <v>48</v>
      </c>
      <c r="Q18" s="9">
        <f>IF($F18="M",VLOOKUP($C18,Kader_M[],8,1),VLOOKUP($C18,Kader_W[],8,1))</f>
        <v>178.6</v>
      </c>
      <c r="R18" s="34">
        <v>29.03</v>
      </c>
      <c r="S18" s="34">
        <v>38.83</v>
      </c>
      <c r="T18" s="10">
        <f t="shared" si="4"/>
        <v>0</v>
      </c>
      <c r="U18" s="34">
        <v>28.785</v>
      </c>
      <c r="V18" s="34">
        <v>43.885000000000005</v>
      </c>
      <c r="W18" s="10">
        <f t="shared" si="5"/>
        <v>0</v>
      </c>
      <c r="X18" s="34">
        <v>29.060000000000002</v>
      </c>
      <c r="Y18" s="34">
        <v>44.16</v>
      </c>
      <c r="Z18" s="10">
        <f t="shared" si="6"/>
        <v>0</v>
      </c>
      <c r="AA18" s="36">
        <v>0</v>
      </c>
      <c r="AB18" s="36">
        <v>0</v>
      </c>
      <c r="AC18" s="24">
        <f t="shared" si="7"/>
        <v>0</v>
      </c>
      <c r="AF18" s="24">
        <f t="shared" si="8"/>
        <v>0</v>
      </c>
      <c r="AG18" s="16"/>
      <c r="AH18" s="16"/>
      <c r="AI18" s="24">
        <f t="shared" si="9"/>
        <v>0</v>
      </c>
      <c r="AL18" s="24">
        <f t="shared" si="10"/>
        <v>0</v>
      </c>
      <c r="AM18" s="18">
        <v>30.755000000000003</v>
      </c>
      <c r="AN18" s="18">
        <v>40.255000000000003</v>
      </c>
      <c r="AO18" s="25">
        <f t="shared" si="11"/>
        <v>0</v>
      </c>
      <c r="AP18" s="18">
        <v>27.53</v>
      </c>
      <c r="AQ18" s="18">
        <v>44.93</v>
      </c>
      <c r="AR18" s="25">
        <f t="shared" si="12"/>
        <v>0</v>
      </c>
      <c r="AS18" s="18">
        <v>28.1</v>
      </c>
      <c r="AT18" s="18">
        <v>45.6</v>
      </c>
      <c r="AU18" s="25">
        <f t="shared" si="13"/>
        <v>0</v>
      </c>
      <c r="AX18" s="26">
        <f t="shared" si="14"/>
        <v>0</v>
      </c>
      <c r="BA18" s="26">
        <f t="shared" si="15"/>
        <v>0</v>
      </c>
      <c r="BD18" s="26">
        <f t="shared" si="16"/>
        <v>0</v>
      </c>
      <c r="BG18" s="27">
        <f t="shared" si="17"/>
        <v>0</v>
      </c>
      <c r="BJ18" s="27">
        <f t="shared" si="18"/>
        <v>0</v>
      </c>
      <c r="BM18" s="27">
        <f t="shared" si="19"/>
        <v>0</v>
      </c>
      <c r="BP18" s="24">
        <f t="shared" si="20"/>
        <v>0</v>
      </c>
      <c r="BS18" s="24">
        <f t="shared" si="21"/>
        <v>0</v>
      </c>
      <c r="BV18" s="24">
        <f t="shared" si="22"/>
        <v>0</v>
      </c>
    </row>
    <row r="19" spans="1:74" x14ac:dyDescent="0.2">
      <c r="A19" t="s">
        <v>88</v>
      </c>
      <c r="B19" t="s">
        <v>87</v>
      </c>
      <c r="C19" s="15">
        <v>2007</v>
      </c>
      <c r="D19" s="2">
        <v>12</v>
      </c>
      <c r="E19" t="s">
        <v>224</v>
      </c>
      <c r="F19" s="2" t="s">
        <v>33</v>
      </c>
      <c r="G19" t="s">
        <v>281</v>
      </c>
      <c r="H19" s="11">
        <f t="shared" si="0"/>
        <v>0</v>
      </c>
      <c r="I19" s="11">
        <f t="shared" si="1"/>
        <v>0</v>
      </c>
      <c r="J19" s="11">
        <f t="shared" si="2"/>
        <v>0</v>
      </c>
      <c r="K19" s="2" t="str">
        <f t="shared" si="3"/>
        <v>Nein</v>
      </c>
      <c r="L19" s="3">
        <f>MAX(S19,AB19,AN19,AW19,BF19,BO19)+LARGE((S19,AB19,AN19,AW19,BF19,BO19),2)+MAX(V19,Y19,AE19,AH19,AK19,AQ19,AT19,AZ19,BC19,BI19,BL19,BR19,BU19)+LARGE((V19,Y19,AE19,AH19,AK19,AQ19,AT19,AZ19,BC19,BI19,BL19,BR19,BU19),2)</f>
        <v>168.42</v>
      </c>
      <c r="M19" s="9">
        <f>IF($F19="M",VLOOKUP($C19,Kader_M[],4,1),VLOOKUP($C19,Kader_W[],4,1))</f>
        <v>31</v>
      </c>
      <c r="N19" s="9">
        <f>IF($F19="M",VLOOKUP($C19,Kader_M[],5,1),VLOOKUP($C19,Kader_W[],5,1))</f>
        <v>40.5</v>
      </c>
      <c r="O19" s="9">
        <f>IF($F19="M",VLOOKUP($C19,Kader_M[],6,1),VLOOKUP($C19,Kader_W[],6,1))</f>
        <v>29.2</v>
      </c>
      <c r="P19" s="9">
        <f>IF($F19="M",VLOOKUP($C19,Kader_M[],7,1),VLOOKUP($C19,Kader_W[],7,1))</f>
        <v>46.7</v>
      </c>
      <c r="Q19" s="9">
        <f>IF($F19="M",VLOOKUP($C19,Kader_M[],8,1),VLOOKUP($C19,Kader_W[],8,1))</f>
        <v>174.4</v>
      </c>
      <c r="R19" s="34">
        <v>29.819999999999997</v>
      </c>
      <c r="S19" s="34">
        <v>39.620000000000005</v>
      </c>
      <c r="T19" s="10">
        <f t="shared" si="4"/>
        <v>0</v>
      </c>
      <c r="U19" s="34">
        <v>29.15</v>
      </c>
      <c r="V19" s="34">
        <v>44.749999999999993</v>
      </c>
      <c r="W19" s="10">
        <f t="shared" si="5"/>
        <v>0</v>
      </c>
      <c r="X19" s="34">
        <v>28.89</v>
      </c>
      <c r="Y19" s="34">
        <v>44.690000000000005</v>
      </c>
      <c r="Z19" s="10">
        <f t="shared" si="6"/>
        <v>0</v>
      </c>
      <c r="AA19" s="36">
        <v>0</v>
      </c>
      <c r="AB19" s="36">
        <v>0</v>
      </c>
      <c r="AC19" s="24">
        <f t="shared" si="7"/>
        <v>0</v>
      </c>
      <c r="AF19" s="24">
        <f t="shared" si="8"/>
        <v>0</v>
      </c>
      <c r="AG19" s="16"/>
      <c r="AH19" s="16"/>
      <c r="AI19" s="24">
        <f t="shared" si="9"/>
        <v>0</v>
      </c>
      <c r="AL19" s="24">
        <f t="shared" si="10"/>
        <v>0</v>
      </c>
      <c r="AM19" s="18">
        <v>29.96</v>
      </c>
      <c r="AN19" s="18">
        <v>39.36</v>
      </c>
      <c r="AO19" s="25">
        <f t="shared" si="11"/>
        <v>0</v>
      </c>
      <c r="AP19" s="18">
        <v>27.03</v>
      </c>
      <c r="AQ19" s="18">
        <v>43.73</v>
      </c>
      <c r="AR19" s="25">
        <f t="shared" si="12"/>
        <v>0</v>
      </c>
      <c r="AS19" s="18">
        <v>28.08</v>
      </c>
      <c r="AT19" s="18">
        <v>44.68</v>
      </c>
      <c r="AU19" s="25">
        <f t="shared" si="13"/>
        <v>0</v>
      </c>
      <c r="AX19" s="26">
        <f t="shared" si="14"/>
        <v>0</v>
      </c>
      <c r="BA19" s="26">
        <f t="shared" si="15"/>
        <v>0</v>
      </c>
      <c r="BD19" s="26">
        <f t="shared" si="16"/>
        <v>0</v>
      </c>
      <c r="BG19" s="27">
        <f t="shared" si="17"/>
        <v>0</v>
      </c>
      <c r="BJ19" s="27">
        <f t="shared" si="18"/>
        <v>0</v>
      </c>
      <c r="BM19" s="27">
        <f t="shared" si="19"/>
        <v>0</v>
      </c>
      <c r="BP19" s="24">
        <f t="shared" si="20"/>
        <v>0</v>
      </c>
      <c r="BS19" s="24">
        <f t="shared" si="21"/>
        <v>0</v>
      </c>
      <c r="BV19" s="24">
        <f t="shared" si="22"/>
        <v>0</v>
      </c>
    </row>
    <row r="20" spans="1:74" x14ac:dyDescent="0.2">
      <c r="A20" t="s">
        <v>101</v>
      </c>
      <c r="B20" t="s">
        <v>100</v>
      </c>
      <c r="C20" s="15">
        <v>2007</v>
      </c>
      <c r="D20" s="2">
        <v>12</v>
      </c>
      <c r="E20" t="s">
        <v>240</v>
      </c>
      <c r="F20" s="2" t="s">
        <v>33</v>
      </c>
      <c r="G20" t="s">
        <v>288</v>
      </c>
      <c r="H20" s="11">
        <f t="shared" si="0"/>
        <v>0</v>
      </c>
      <c r="I20" s="11">
        <f t="shared" si="1"/>
        <v>0</v>
      </c>
      <c r="J20" s="11">
        <f t="shared" si="2"/>
        <v>0</v>
      </c>
      <c r="K20" s="2" t="str">
        <f t="shared" si="3"/>
        <v>Nein</v>
      </c>
      <c r="L20" s="3">
        <f>MAX(S20,AB20,AN20,AW20,BF20,BO20)+LARGE((S20,AB20,AN20,AW20,BF20,BO20),2)+MAX(V20,Y20,AE20,AH20,AK20,AQ20,AT20,AZ20,BC20,BI20,BL20,BR20,BU20)+LARGE((V20,Y20,AE20,AH20,AK20,AQ20,AT20,AZ20,BC20,BI20,BL20,BR20,BU20),2)</f>
        <v>167.37</v>
      </c>
      <c r="M20" s="9">
        <f>IF($F20="M",VLOOKUP($C20,Kader_M[],4,1),VLOOKUP($C20,Kader_W[],4,1))</f>
        <v>31</v>
      </c>
      <c r="N20" s="9">
        <f>IF($F20="M",VLOOKUP($C20,Kader_M[],5,1),VLOOKUP($C20,Kader_W[],5,1))</f>
        <v>40.5</v>
      </c>
      <c r="O20" s="9">
        <f>IF($F20="M",VLOOKUP($C20,Kader_M[],6,1),VLOOKUP($C20,Kader_W[],6,1))</f>
        <v>29.2</v>
      </c>
      <c r="P20" s="9">
        <f>IF($F20="M",VLOOKUP($C20,Kader_M[],7,1),VLOOKUP($C20,Kader_W[],7,1))</f>
        <v>46.7</v>
      </c>
      <c r="Q20" s="9">
        <f>IF($F20="M",VLOOKUP($C20,Kader_M[],8,1),VLOOKUP($C20,Kader_W[],8,1))</f>
        <v>174.4</v>
      </c>
      <c r="R20" s="34">
        <v>30.395</v>
      </c>
      <c r="S20" s="34">
        <v>39.895000000000003</v>
      </c>
      <c r="T20" s="10">
        <f t="shared" si="4"/>
        <v>0</v>
      </c>
      <c r="U20" s="34">
        <v>29.045000000000002</v>
      </c>
      <c r="V20" s="34">
        <v>44.045000000000002</v>
      </c>
      <c r="W20" s="10">
        <f t="shared" si="5"/>
        <v>0</v>
      </c>
      <c r="X20" s="34">
        <v>30</v>
      </c>
      <c r="Y20" s="34">
        <v>44.3</v>
      </c>
      <c r="Z20" s="10">
        <f t="shared" si="6"/>
        <v>0</v>
      </c>
      <c r="AA20" s="36">
        <v>0</v>
      </c>
      <c r="AB20" s="36">
        <v>0</v>
      </c>
      <c r="AC20" s="24">
        <f t="shared" si="7"/>
        <v>0</v>
      </c>
      <c r="AF20" s="24">
        <f t="shared" si="8"/>
        <v>0</v>
      </c>
      <c r="AG20" s="16"/>
      <c r="AH20" s="16"/>
      <c r="AI20" s="24">
        <f t="shared" si="9"/>
        <v>0</v>
      </c>
      <c r="AL20" s="24">
        <f t="shared" si="10"/>
        <v>0</v>
      </c>
      <c r="AM20" s="18">
        <v>29.83</v>
      </c>
      <c r="AN20" s="18">
        <v>39.130000000000003</v>
      </c>
      <c r="AO20" s="25">
        <f t="shared" si="11"/>
        <v>0</v>
      </c>
      <c r="AP20" s="18">
        <v>26.95</v>
      </c>
      <c r="AQ20" s="18">
        <v>43.05</v>
      </c>
      <c r="AR20" s="25">
        <f t="shared" si="12"/>
        <v>0</v>
      </c>
      <c r="AS20" s="18">
        <v>0</v>
      </c>
      <c r="AT20" s="18">
        <v>0</v>
      </c>
      <c r="AU20" s="25">
        <f t="shared" si="13"/>
        <v>0</v>
      </c>
      <c r="AX20" s="26">
        <f t="shared" si="14"/>
        <v>0</v>
      </c>
      <c r="BA20" s="26">
        <f t="shared" si="15"/>
        <v>0</v>
      </c>
      <c r="BD20" s="26">
        <f t="shared" si="16"/>
        <v>0</v>
      </c>
      <c r="BG20" s="27">
        <f t="shared" si="17"/>
        <v>0</v>
      </c>
      <c r="BJ20" s="27">
        <f t="shared" si="18"/>
        <v>0</v>
      </c>
      <c r="BM20" s="27">
        <f t="shared" si="19"/>
        <v>0</v>
      </c>
      <c r="BP20" s="24">
        <f t="shared" si="20"/>
        <v>0</v>
      </c>
      <c r="BS20" s="24">
        <f t="shared" si="21"/>
        <v>0</v>
      </c>
      <c r="BV20" s="24">
        <f t="shared" si="22"/>
        <v>0</v>
      </c>
    </row>
    <row r="21" spans="1:74" x14ac:dyDescent="0.2">
      <c r="A21" t="s">
        <v>217</v>
      </c>
      <c r="B21" t="s">
        <v>216</v>
      </c>
      <c r="C21" s="15">
        <v>2001</v>
      </c>
      <c r="D21" s="2">
        <v>18</v>
      </c>
      <c r="E21" t="s">
        <v>228</v>
      </c>
      <c r="F21" s="2" t="s">
        <v>33</v>
      </c>
      <c r="G21" t="s">
        <v>356</v>
      </c>
      <c r="H21" s="11">
        <f t="shared" si="0"/>
        <v>0</v>
      </c>
      <c r="I21" s="11">
        <f t="shared" si="1"/>
        <v>0</v>
      </c>
      <c r="J21" s="11">
        <f t="shared" si="2"/>
        <v>0</v>
      </c>
      <c r="K21" s="2" t="str">
        <f t="shared" si="3"/>
        <v>Nein</v>
      </c>
      <c r="L21" s="3">
        <f>MAX(S21,AB21,AN21,AW21,BF21,BO21)+LARGE((S21,AB21,AN21,AW21,BF21,BO21),2)+MAX(V21,Y21,AE21,AH21,AK21,AQ21,AT21,AZ21,BC21,BI21,BL21,BR21,BU21)+LARGE((V21,Y21,AE21,AH21,AK21,AQ21,AT21,AZ21,BC21,BI21,BL21,BR21,BU21),2)</f>
        <v>164.11500000000004</v>
      </c>
      <c r="M21" s="9">
        <f>IF($F21="M",VLOOKUP($C21,Kader_M[],4,1),VLOOKUP($C21,Kader_W[],4,1))</f>
        <v>33.6</v>
      </c>
      <c r="N21" s="9">
        <f>IF($F21="M",VLOOKUP($C21,Kader_M[],5,1),VLOOKUP($C21,Kader_W[],5,1))</f>
        <v>43.1</v>
      </c>
      <c r="O21" s="9">
        <f>IF($F21="M",VLOOKUP($C21,Kader_M[],6,1),VLOOKUP($C21,Kader_W[],6,1))</f>
        <v>31.2</v>
      </c>
      <c r="P21" s="9">
        <f>IF($F21="M",VLOOKUP($C21,Kader_M[],7,1),VLOOKUP($C21,Kader_W[],7,1))</f>
        <v>51</v>
      </c>
      <c r="Q21" s="9">
        <f>IF($F21="M",VLOOKUP($C21,Kader_M[],8,1),VLOOKUP($C21,Kader_W[],8,1))</f>
        <v>188.2</v>
      </c>
      <c r="R21" s="34">
        <v>32.870000000000005</v>
      </c>
      <c r="S21" s="34">
        <v>42.070000000000007</v>
      </c>
      <c r="T21" s="10">
        <f t="shared" si="4"/>
        <v>0</v>
      </c>
      <c r="U21" s="34">
        <v>32.704999999999998</v>
      </c>
      <c r="V21" s="34">
        <v>47.805000000000007</v>
      </c>
      <c r="W21" s="10">
        <f t="shared" si="5"/>
        <v>0</v>
      </c>
      <c r="X21" s="34">
        <v>22.625</v>
      </c>
      <c r="Y21" s="34">
        <v>33.225000000000001</v>
      </c>
      <c r="Z21" s="10">
        <f t="shared" si="6"/>
        <v>0</v>
      </c>
      <c r="AA21" s="36">
        <v>0</v>
      </c>
      <c r="AB21" s="36">
        <v>0</v>
      </c>
      <c r="AC21" s="24">
        <f t="shared" si="7"/>
        <v>0</v>
      </c>
      <c r="AF21" s="24">
        <f t="shared" si="8"/>
        <v>0</v>
      </c>
      <c r="AG21" s="16"/>
      <c r="AH21" s="16"/>
      <c r="AI21" s="24">
        <f t="shared" si="9"/>
        <v>0</v>
      </c>
      <c r="AL21" s="24">
        <f t="shared" si="10"/>
        <v>0</v>
      </c>
      <c r="AM21" s="18">
        <v>31.195</v>
      </c>
      <c r="AN21" s="18">
        <v>40.594999999999999</v>
      </c>
      <c r="AO21" s="25">
        <f t="shared" si="11"/>
        <v>0</v>
      </c>
      <c r="AP21" s="18">
        <v>18.945</v>
      </c>
      <c r="AQ21" s="18">
        <v>33.645000000000003</v>
      </c>
      <c r="AR21" s="25">
        <f t="shared" si="12"/>
        <v>0</v>
      </c>
      <c r="AS21" s="18">
        <v>0</v>
      </c>
      <c r="AT21" s="18">
        <v>0</v>
      </c>
      <c r="AU21" s="25">
        <f t="shared" si="13"/>
        <v>0</v>
      </c>
      <c r="AX21" s="26">
        <f t="shared" si="14"/>
        <v>0</v>
      </c>
      <c r="BA21" s="26">
        <f t="shared" si="15"/>
        <v>0</v>
      </c>
      <c r="BD21" s="26">
        <f t="shared" si="16"/>
        <v>0</v>
      </c>
      <c r="BG21" s="27">
        <f t="shared" si="17"/>
        <v>0</v>
      </c>
      <c r="BJ21" s="27">
        <f t="shared" si="18"/>
        <v>0</v>
      </c>
      <c r="BM21" s="27">
        <f t="shared" si="19"/>
        <v>0</v>
      </c>
      <c r="BP21" s="24">
        <f t="shared" si="20"/>
        <v>0</v>
      </c>
      <c r="BS21" s="24">
        <f t="shared" si="21"/>
        <v>0</v>
      </c>
      <c r="BV21" s="24">
        <f t="shared" si="22"/>
        <v>0</v>
      </c>
    </row>
    <row r="22" spans="1:74" x14ac:dyDescent="0.2">
      <c r="A22" t="s">
        <v>149</v>
      </c>
      <c r="B22" t="s">
        <v>148</v>
      </c>
      <c r="C22" s="15">
        <v>2005</v>
      </c>
      <c r="D22" s="2">
        <v>14</v>
      </c>
      <c r="E22" t="s">
        <v>240</v>
      </c>
      <c r="F22" s="2" t="s">
        <v>33</v>
      </c>
      <c r="G22" t="s">
        <v>315</v>
      </c>
      <c r="H22" s="11">
        <f t="shared" si="0"/>
        <v>0</v>
      </c>
      <c r="I22" s="11">
        <f t="shared" si="1"/>
        <v>0</v>
      </c>
      <c r="J22" s="11">
        <f t="shared" si="2"/>
        <v>0</v>
      </c>
      <c r="K22" s="2" t="str">
        <f t="shared" si="3"/>
        <v>Nein</v>
      </c>
      <c r="L22" s="3">
        <f>MAX(S22,AB22,AN22,AW22,BF22,BO22)+LARGE((S22,AB22,AN22,AW22,BF22,BO22),2)+MAX(V22,Y22,AE22,AH22,AK22,AQ22,AT22,AZ22,BC22,BI22,BL22,BR22,BU22)+LARGE((V22,Y22,AE22,AH22,AK22,AQ22,AT22,AZ22,BC22,BI22,BL22,BR22,BU22),2)</f>
        <v>161.29000000000002</v>
      </c>
      <c r="M22" s="9">
        <f>IF($F22="M",VLOOKUP($C22,Kader_M[],4,1),VLOOKUP($C22,Kader_W[],4,1))</f>
        <v>31.8</v>
      </c>
      <c r="N22" s="9">
        <f>IF($F22="M",VLOOKUP($C22,Kader_M[],5,1),VLOOKUP($C22,Kader_W[],5,1))</f>
        <v>41.3</v>
      </c>
      <c r="O22" s="9">
        <f>IF($F22="M",VLOOKUP($C22,Kader_M[],6,1),VLOOKUP($C22,Kader_W[],6,1))</f>
        <v>30.2</v>
      </c>
      <c r="P22" s="9">
        <f>IF($F22="M",VLOOKUP($C22,Kader_M[],7,1),VLOOKUP($C22,Kader_W[],7,1))</f>
        <v>48</v>
      </c>
      <c r="Q22" s="9">
        <f>IF($F22="M",VLOOKUP($C22,Kader_M[],8,1),VLOOKUP($C22,Kader_W[],8,1))</f>
        <v>178.6</v>
      </c>
      <c r="R22" s="34">
        <v>27.33</v>
      </c>
      <c r="S22" s="34">
        <v>36.729999999999997</v>
      </c>
      <c r="T22" s="10">
        <f t="shared" si="4"/>
        <v>0</v>
      </c>
      <c r="U22" s="34">
        <v>26.4</v>
      </c>
      <c r="V22" s="34">
        <v>41.5</v>
      </c>
      <c r="W22" s="10">
        <f t="shared" si="5"/>
        <v>0</v>
      </c>
      <c r="X22" s="34">
        <v>27.07</v>
      </c>
      <c r="Y22" s="34">
        <v>42.27</v>
      </c>
      <c r="Z22" s="10">
        <f t="shared" si="6"/>
        <v>0</v>
      </c>
      <c r="AA22" s="36">
        <v>0</v>
      </c>
      <c r="AB22" s="36">
        <v>0</v>
      </c>
      <c r="AC22" s="24">
        <f t="shared" si="7"/>
        <v>0</v>
      </c>
      <c r="AF22" s="24">
        <f t="shared" si="8"/>
        <v>0</v>
      </c>
      <c r="AG22" s="16"/>
      <c r="AH22" s="16"/>
      <c r="AI22" s="24">
        <f t="shared" si="9"/>
        <v>0</v>
      </c>
      <c r="AL22" s="24">
        <f t="shared" si="10"/>
        <v>0</v>
      </c>
      <c r="AM22" s="18">
        <v>28.48</v>
      </c>
      <c r="AN22" s="18">
        <v>38.08</v>
      </c>
      <c r="AO22" s="25">
        <f t="shared" si="11"/>
        <v>0</v>
      </c>
      <c r="AP22" s="18">
        <v>27.61</v>
      </c>
      <c r="AQ22" s="18">
        <v>44.21</v>
      </c>
      <c r="AR22" s="25">
        <f t="shared" si="12"/>
        <v>0</v>
      </c>
      <c r="AS22" s="18">
        <v>0</v>
      </c>
      <c r="AT22" s="18">
        <v>0</v>
      </c>
      <c r="AU22" s="25">
        <f t="shared" si="13"/>
        <v>0</v>
      </c>
      <c r="AX22" s="26">
        <f t="shared" si="14"/>
        <v>0</v>
      </c>
      <c r="BA22" s="26">
        <f t="shared" si="15"/>
        <v>0</v>
      </c>
      <c r="BD22" s="26">
        <f t="shared" si="16"/>
        <v>0</v>
      </c>
      <c r="BG22" s="27">
        <f t="shared" si="17"/>
        <v>0</v>
      </c>
      <c r="BJ22" s="27">
        <f t="shared" si="18"/>
        <v>0</v>
      </c>
      <c r="BM22" s="27">
        <f t="shared" si="19"/>
        <v>0</v>
      </c>
      <c r="BP22" s="24">
        <f t="shared" si="20"/>
        <v>0</v>
      </c>
      <c r="BS22" s="24">
        <f t="shared" si="21"/>
        <v>0</v>
      </c>
      <c r="BV22" s="24">
        <f t="shared" si="22"/>
        <v>0</v>
      </c>
    </row>
    <row r="23" spans="1:74" x14ac:dyDescent="0.2">
      <c r="A23" t="s">
        <v>136</v>
      </c>
      <c r="B23" t="s">
        <v>135</v>
      </c>
      <c r="C23" s="15">
        <v>2007</v>
      </c>
      <c r="D23" s="2">
        <v>12</v>
      </c>
      <c r="E23" t="s">
        <v>240</v>
      </c>
      <c r="F23" s="2" t="s">
        <v>33</v>
      </c>
      <c r="G23" t="s">
        <v>306</v>
      </c>
      <c r="H23" s="11">
        <f t="shared" si="0"/>
        <v>0</v>
      </c>
      <c r="I23" s="11">
        <f t="shared" si="1"/>
        <v>0</v>
      </c>
      <c r="J23" s="11">
        <f t="shared" si="2"/>
        <v>0</v>
      </c>
      <c r="K23" s="2" t="str">
        <f t="shared" si="3"/>
        <v>Nein</v>
      </c>
      <c r="L23" s="3">
        <f>MAX(S23,AB23,AN23,AW23,BF23,BO23)+LARGE((S23,AB23,AN23,AW23,BF23,BO23),2)+MAX(V23,Y23,AE23,AH23,AK23,AQ23,AT23,AZ23,BC23,BI23,BL23,BR23,BU23)+LARGE((V23,Y23,AE23,AH23,AK23,AQ23,AT23,AZ23,BC23,BI23,BL23,BR23,BU23),2)</f>
        <v>157.05500000000001</v>
      </c>
      <c r="M23" s="9">
        <f>IF($F23="M",VLOOKUP($C23,Kader_M[],4,1),VLOOKUP($C23,Kader_W[],4,1))</f>
        <v>31</v>
      </c>
      <c r="N23" s="9">
        <f>IF($F23="M",VLOOKUP($C23,Kader_M[],5,1),VLOOKUP($C23,Kader_W[],5,1))</f>
        <v>40.5</v>
      </c>
      <c r="O23" s="9">
        <f>IF($F23="M",VLOOKUP($C23,Kader_M[],6,1),VLOOKUP($C23,Kader_W[],6,1))</f>
        <v>29.2</v>
      </c>
      <c r="P23" s="9">
        <f>IF($F23="M",VLOOKUP($C23,Kader_M[],7,1),VLOOKUP($C23,Kader_W[],7,1))</f>
        <v>46.7</v>
      </c>
      <c r="Q23" s="9">
        <f>IF($F23="M",VLOOKUP($C23,Kader_M[],8,1),VLOOKUP($C23,Kader_W[],8,1))</f>
        <v>174.4</v>
      </c>
      <c r="R23" s="34">
        <v>28.46</v>
      </c>
      <c r="S23" s="34">
        <v>37.96</v>
      </c>
      <c r="T23" s="10">
        <f t="shared" si="4"/>
        <v>0</v>
      </c>
      <c r="U23" s="34">
        <v>26.71</v>
      </c>
      <c r="V23" s="34">
        <v>40.81</v>
      </c>
      <c r="W23" s="10">
        <f t="shared" si="5"/>
        <v>0</v>
      </c>
      <c r="X23" s="34">
        <v>25.384999999999998</v>
      </c>
      <c r="Y23" s="34">
        <v>38.085000000000001</v>
      </c>
      <c r="Z23" s="10">
        <f t="shared" si="6"/>
        <v>0</v>
      </c>
      <c r="AA23" s="36">
        <v>0</v>
      </c>
      <c r="AB23" s="36">
        <v>0</v>
      </c>
      <c r="AC23" s="24">
        <f t="shared" si="7"/>
        <v>0</v>
      </c>
      <c r="AF23" s="24">
        <f t="shared" si="8"/>
        <v>0</v>
      </c>
      <c r="AG23" s="16"/>
      <c r="AH23" s="16"/>
      <c r="AI23" s="24">
        <f t="shared" si="9"/>
        <v>0</v>
      </c>
      <c r="AL23" s="24">
        <f t="shared" si="10"/>
        <v>0</v>
      </c>
      <c r="AM23" s="18">
        <v>27.064999999999998</v>
      </c>
      <c r="AN23" s="18">
        <v>36.064999999999998</v>
      </c>
      <c r="AO23" s="25">
        <f t="shared" si="11"/>
        <v>0</v>
      </c>
      <c r="AP23" s="18">
        <v>25.42</v>
      </c>
      <c r="AQ23" s="18">
        <v>42.22</v>
      </c>
      <c r="AR23" s="25">
        <f t="shared" si="12"/>
        <v>0</v>
      </c>
      <c r="AS23" s="18">
        <v>0</v>
      </c>
      <c r="AT23" s="18">
        <v>0</v>
      </c>
      <c r="AU23" s="25">
        <f t="shared" si="13"/>
        <v>0</v>
      </c>
      <c r="AX23" s="26">
        <f t="shared" si="14"/>
        <v>0</v>
      </c>
      <c r="BA23" s="26">
        <f t="shared" si="15"/>
        <v>0</v>
      </c>
      <c r="BD23" s="26">
        <f t="shared" si="16"/>
        <v>0</v>
      </c>
      <c r="BG23" s="27">
        <f t="shared" si="17"/>
        <v>0</v>
      </c>
      <c r="BJ23" s="27">
        <f t="shared" si="18"/>
        <v>0</v>
      </c>
      <c r="BM23" s="27">
        <f t="shared" si="19"/>
        <v>0</v>
      </c>
      <c r="BP23" s="24">
        <f t="shared" si="20"/>
        <v>0</v>
      </c>
      <c r="BS23" s="24">
        <f t="shared" si="21"/>
        <v>0</v>
      </c>
      <c r="BV23" s="24">
        <f t="shared" si="22"/>
        <v>0</v>
      </c>
    </row>
    <row r="24" spans="1:74" x14ac:dyDescent="0.2">
      <c r="A24" t="s">
        <v>171</v>
      </c>
      <c r="B24" t="s">
        <v>170</v>
      </c>
      <c r="C24" s="15">
        <v>2008</v>
      </c>
      <c r="D24" s="2">
        <v>11</v>
      </c>
      <c r="E24" t="s">
        <v>246</v>
      </c>
      <c r="F24" s="2" t="s">
        <v>33</v>
      </c>
      <c r="G24" t="s">
        <v>326</v>
      </c>
      <c r="H24" s="11">
        <f t="shared" si="0"/>
        <v>0</v>
      </c>
      <c r="I24" s="11">
        <f t="shared" si="1"/>
        <v>0</v>
      </c>
      <c r="J24" s="11">
        <f t="shared" si="2"/>
        <v>0</v>
      </c>
      <c r="K24" s="2" t="str">
        <f t="shared" si="3"/>
        <v>Nein</v>
      </c>
      <c r="L24" s="3">
        <f>MAX(S24,AB24,AN24,AW24,BF24,BO24)+LARGE((S24,AB24,AN24,AW24,BF24,BO24),2)+MAX(V24,Y24,AE24,AH24,AK24,AQ24,AT24,AZ24,BC24,BI24,BL24,BR24,BU24)+LARGE((V24,Y24,AE24,AH24,AK24,AQ24,AT24,AZ24,BC24,BI24,BL24,BR24,BU24),2)</f>
        <v>154.43</v>
      </c>
      <c r="M24" s="9">
        <f>IF($F24="M",VLOOKUP($C24,Kader_M[],4,1),VLOOKUP($C24,Kader_W[],4,1))</f>
        <v>31</v>
      </c>
      <c r="N24" s="9">
        <f>IF($F24="M",VLOOKUP($C24,Kader_M[],5,1),VLOOKUP($C24,Kader_W[],5,1))</f>
        <v>40.5</v>
      </c>
      <c r="O24" s="9">
        <f>IF($F24="M",VLOOKUP($C24,Kader_M[],6,1),VLOOKUP($C24,Kader_W[],6,1))</f>
        <v>29.2</v>
      </c>
      <c r="P24" s="9">
        <f>IF($F24="M",VLOOKUP($C24,Kader_M[],7,1),VLOOKUP($C24,Kader_W[],7,1))</f>
        <v>46.7</v>
      </c>
      <c r="Q24" s="9">
        <f>IF($F24="M",VLOOKUP($C24,Kader_M[],8,1),VLOOKUP($C24,Kader_W[],8,1))</f>
        <v>174.4</v>
      </c>
      <c r="R24" s="34">
        <v>25.480000000000004</v>
      </c>
      <c r="S24" s="34">
        <v>34.880000000000003</v>
      </c>
      <c r="T24" s="10">
        <f t="shared" si="4"/>
        <v>0</v>
      </c>
      <c r="U24" s="34">
        <v>27.204999999999998</v>
      </c>
      <c r="V24" s="34">
        <v>41.204999999999998</v>
      </c>
      <c r="W24" s="10">
        <f t="shared" si="5"/>
        <v>0</v>
      </c>
      <c r="X24" s="34">
        <v>26.215</v>
      </c>
      <c r="Y24" s="34">
        <v>40.215000000000003</v>
      </c>
      <c r="Z24" s="10">
        <f t="shared" si="6"/>
        <v>0</v>
      </c>
      <c r="AA24" s="36">
        <v>0</v>
      </c>
      <c r="AB24" s="36">
        <v>0</v>
      </c>
      <c r="AC24" s="24">
        <f t="shared" si="7"/>
        <v>0</v>
      </c>
      <c r="AF24" s="24">
        <f t="shared" si="8"/>
        <v>0</v>
      </c>
      <c r="AG24" s="16"/>
      <c r="AH24" s="16"/>
      <c r="AI24" s="24">
        <f t="shared" si="9"/>
        <v>0</v>
      </c>
      <c r="AL24" s="24">
        <f t="shared" si="10"/>
        <v>0</v>
      </c>
      <c r="AM24" s="18">
        <v>27.45</v>
      </c>
      <c r="AN24" s="18">
        <v>36.75</v>
      </c>
      <c r="AO24" s="25">
        <f t="shared" si="11"/>
        <v>0</v>
      </c>
      <c r="AP24" s="18">
        <v>27.195</v>
      </c>
      <c r="AQ24" s="18">
        <v>41.594999999999999</v>
      </c>
      <c r="AR24" s="25">
        <f t="shared" si="12"/>
        <v>0</v>
      </c>
      <c r="AS24" s="18">
        <v>0</v>
      </c>
      <c r="AT24" s="18">
        <v>0</v>
      </c>
      <c r="AU24" s="25">
        <f t="shared" si="13"/>
        <v>0</v>
      </c>
      <c r="AX24" s="26">
        <f t="shared" si="14"/>
        <v>0</v>
      </c>
      <c r="BA24" s="26">
        <f t="shared" si="15"/>
        <v>0</v>
      </c>
      <c r="BD24" s="26">
        <f t="shared" si="16"/>
        <v>0</v>
      </c>
      <c r="BG24" s="27">
        <f t="shared" si="17"/>
        <v>0</v>
      </c>
      <c r="BJ24" s="27">
        <f t="shared" si="18"/>
        <v>0</v>
      </c>
      <c r="BM24" s="27">
        <f t="shared" si="19"/>
        <v>0</v>
      </c>
      <c r="BP24" s="24">
        <f t="shared" si="20"/>
        <v>0</v>
      </c>
      <c r="BS24" s="24">
        <f t="shared" si="21"/>
        <v>0</v>
      </c>
      <c r="BV24" s="24">
        <f t="shared" si="22"/>
        <v>0</v>
      </c>
    </row>
    <row r="25" spans="1:74" x14ac:dyDescent="0.2">
      <c r="A25" t="s">
        <v>466</v>
      </c>
      <c r="B25" t="s">
        <v>475</v>
      </c>
      <c r="C25" s="39">
        <v>1998</v>
      </c>
      <c r="D25" s="2">
        <v>21</v>
      </c>
      <c r="F25" s="2" t="s">
        <v>33</v>
      </c>
      <c r="G25" t="s">
        <v>369</v>
      </c>
      <c r="H25" s="11">
        <f t="shared" si="0"/>
        <v>1</v>
      </c>
      <c r="I25" s="11">
        <f t="shared" si="1"/>
        <v>0</v>
      </c>
      <c r="J25" s="11">
        <f t="shared" si="2"/>
        <v>0</v>
      </c>
      <c r="K25" s="2" t="str">
        <f t="shared" si="3"/>
        <v>Nein</v>
      </c>
      <c r="L25" s="3">
        <f>MAX(S25,AB25,AN25,AW25,BF25,BO25)+LARGE((S25,AB25,AN25,AW25,BF25,BO25),2)+MAX(V25,Y25,AE25,AH25,AK25,AQ25,AT25,AZ25,BC25,BI25,BL25,BR25,BU25)+LARGE((V25,Y25,AE25,AH25,AK25,AQ25,AT25,AZ25,BC25,BI25,BL25,BR25,BU25),2)</f>
        <v>152.59</v>
      </c>
      <c r="M25" s="9">
        <f>IF($F25="M",VLOOKUP($C25,Kader_M[],4,1),VLOOKUP($C25,Kader_W[],4,1))</f>
        <v>34.799999999999997</v>
      </c>
      <c r="N25" s="9">
        <f>IF($F25="M",VLOOKUP($C25,Kader_M[],5,1),VLOOKUP($C25,Kader_W[],5,1))</f>
        <v>44.3</v>
      </c>
      <c r="O25" s="9">
        <f>IF($F25="M",VLOOKUP($C25,Kader_M[],6,1),VLOOKUP($C25,Kader_W[],6,1))</f>
        <v>32</v>
      </c>
      <c r="P25" s="9">
        <f>IF($F25="M",VLOOKUP($C25,Kader_M[],7,1),VLOOKUP($C25,Kader_W[],7,1))</f>
        <v>54.8</v>
      </c>
      <c r="Q25" s="9">
        <f>IF($F25="M",VLOOKUP($C25,Kader_M[],8,1),VLOOKUP($C25,Kader_W[],8,1))</f>
        <v>198.2</v>
      </c>
      <c r="R25" s="34">
        <v>0</v>
      </c>
      <c r="S25" s="34">
        <v>0</v>
      </c>
      <c r="T25" s="10">
        <f t="shared" si="4"/>
        <v>0</v>
      </c>
      <c r="U25" s="34">
        <v>0</v>
      </c>
      <c r="V25" s="34">
        <v>0</v>
      </c>
      <c r="W25" s="10">
        <f t="shared" si="5"/>
        <v>0</v>
      </c>
      <c r="X25" s="34">
        <v>0</v>
      </c>
      <c r="Y25" s="34">
        <v>0</v>
      </c>
      <c r="Z25" s="10">
        <f t="shared" si="6"/>
        <v>0</v>
      </c>
      <c r="AA25" s="36">
        <v>0</v>
      </c>
      <c r="AB25" s="36">
        <v>0</v>
      </c>
      <c r="AC25" s="24">
        <f t="shared" si="7"/>
        <v>0</v>
      </c>
      <c r="AF25" s="24">
        <f t="shared" si="8"/>
        <v>0</v>
      </c>
      <c r="AG25" s="16"/>
      <c r="AH25" s="16"/>
      <c r="AI25" s="24">
        <f t="shared" si="9"/>
        <v>0</v>
      </c>
      <c r="AL25" s="24">
        <f t="shared" si="10"/>
        <v>0</v>
      </c>
      <c r="AM25" s="18">
        <v>35.379999999999995</v>
      </c>
      <c r="AN25" s="18">
        <v>44.88</v>
      </c>
      <c r="AO25" s="25">
        <f t="shared" si="11"/>
        <v>1</v>
      </c>
      <c r="AP25" s="18">
        <v>29.84</v>
      </c>
      <c r="AQ25" s="18">
        <v>52.54</v>
      </c>
      <c r="AR25" s="25">
        <f t="shared" si="12"/>
        <v>0</v>
      </c>
      <c r="AS25" s="18">
        <v>31.169999999999998</v>
      </c>
      <c r="AT25" s="18">
        <v>55.17</v>
      </c>
      <c r="AU25" s="25">
        <f t="shared" si="13"/>
        <v>0</v>
      </c>
      <c r="AX25" s="26">
        <f t="shared" si="14"/>
        <v>0</v>
      </c>
      <c r="BA25" s="26">
        <f t="shared" si="15"/>
        <v>0</v>
      </c>
      <c r="BD25" s="26">
        <f t="shared" si="16"/>
        <v>0</v>
      </c>
      <c r="BG25" s="27">
        <f t="shared" si="17"/>
        <v>0</v>
      </c>
      <c r="BJ25" s="27">
        <f t="shared" si="18"/>
        <v>0</v>
      </c>
      <c r="BM25" s="27">
        <f t="shared" si="19"/>
        <v>0</v>
      </c>
      <c r="BP25" s="24">
        <f t="shared" si="20"/>
        <v>0</v>
      </c>
      <c r="BS25" s="24">
        <f t="shared" si="21"/>
        <v>0</v>
      </c>
      <c r="BV25" s="24">
        <f t="shared" si="22"/>
        <v>0</v>
      </c>
    </row>
    <row r="26" spans="1:74" x14ac:dyDescent="0.2">
      <c r="A26" t="s">
        <v>465</v>
      </c>
      <c r="B26" t="s">
        <v>474</v>
      </c>
      <c r="C26" s="39">
        <v>1999</v>
      </c>
      <c r="D26" s="2">
        <v>20</v>
      </c>
      <c r="F26" s="2" t="s">
        <v>33</v>
      </c>
      <c r="G26" t="s">
        <v>373</v>
      </c>
      <c r="H26" s="11">
        <f t="shared" si="0"/>
        <v>0</v>
      </c>
      <c r="I26" s="11">
        <f t="shared" si="1"/>
        <v>0</v>
      </c>
      <c r="J26" s="11">
        <f t="shared" si="2"/>
        <v>0</v>
      </c>
      <c r="K26" s="2" t="str">
        <f t="shared" si="3"/>
        <v>Nein</v>
      </c>
      <c r="L26" s="3">
        <f>MAX(S26,AB26,AN26,AW26,BF26,BO26)+LARGE((S26,AB26,AN26,AW26,BF26,BO26),2)+MAX(V26,Y26,AE26,AH26,AK26,AQ26,AT26,AZ26,BC26,BI26,BL26,BR26,BU26)+LARGE((V26,Y26,AE26,AH26,AK26,AQ26,AT26,AZ26,BC26,BI26,BL26,BR26,BU26),2)</f>
        <v>146.32499999999999</v>
      </c>
      <c r="M26" s="9">
        <f>IF($F26="M",VLOOKUP($C26,Kader_M[],4,1),VLOOKUP($C26,Kader_W[],4,1))</f>
        <v>34.6</v>
      </c>
      <c r="N26" s="9">
        <f>IF($F26="M",VLOOKUP($C26,Kader_M[],5,1),VLOOKUP($C26,Kader_W[],5,1))</f>
        <v>44.1</v>
      </c>
      <c r="O26" s="9">
        <f>IF($F26="M",VLOOKUP($C26,Kader_M[],6,1),VLOOKUP($C26,Kader_W[],6,1))</f>
        <v>31.6</v>
      </c>
      <c r="P26" s="9">
        <f>IF($F26="M",VLOOKUP($C26,Kader_M[],7,1),VLOOKUP($C26,Kader_W[],7,1))</f>
        <v>53.4</v>
      </c>
      <c r="Q26" s="9">
        <f>IF($F26="M",VLOOKUP($C26,Kader_M[],8,1),VLOOKUP($C26,Kader_W[],8,1))</f>
        <v>195</v>
      </c>
      <c r="R26" s="34">
        <v>0</v>
      </c>
      <c r="S26" s="34">
        <v>0</v>
      </c>
      <c r="T26" s="10">
        <f t="shared" si="4"/>
        <v>0</v>
      </c>
      <c r="U26" s="34">
        <v>0</v>
      </c>
      <c r="V26" s="34">
        <v>0</v>
      </c>
      <c r="W26" s="10">
        <f t="shared" si="5"/>
        <v>0</v>
      </c>
      <c r="X26" s="34">
        <v>0</v>
      </c>
      <c r="Y26" s="34">
        <v>0</v>
      </c>
      <c r="Z26" s="10">
        <f t="shared" si="6"/>
        <v>0</v>
      </c>
      <c r="AA26" s="36">
        <v>0</v>
      </c>
      <c r="AB26" s="36">
        <v>0</v>
      </c>
      <c r="AC26" s="24">
        <f t="shared" si="7"/>
        <v>0</v>
      </c>
      <c r="AF26" s="24">
        <f t="shared" si="8"/>
        <v>0</v>
      </c>
      <c r="AG26" s="16"/>
      <c r="AH26" s="16"/>
      <c r="AI26" s="24">
        <f t="shared" si="9"/>
        <v>0</v>
      </c>
      <c r="AL26" s="24">
        <f t="shared" si="10"/>
        <v>0</v>
      </c>
      <c r="AM26" s="18">
        <v>33.83</v>
      </c>
      <c r="AN26" s="18">
        <v>42.73</v>
      </c>
      <c r="AO26" s="25">
        <f t="shared" si="11"/>
        <v>0</v>
      </c>
      <c r="AP26" s="18">
        <v>34.004999999999995</v>
      </c>
      <c r="AQ26" s="18">
        <v>52.305</v>
      </c>
      <c r="AR26" s="25">
        <f t="shared" si="12"/>
        <v>0</v>
      </c>
      <c r="AS26" s="18">
        <v>33.19</v>
      </c>
      <c r="AT26" s="18">
        <v>51.29</v>
      </c>
      <c r="AU26" s="25">
        <f t="shared" si="13"/>
        <v>0</v>
      </c>
      <c r="AX26" s="26">
        <f t="shared" si="14"/>
        <v>0</v>
      </c>
      <c r="BA26" s="26">
        <f t="shared" si="15"/>
        <v>0</v>
      </c>
      <c r="BD26" s="26">
        <f t="shared" si="16"/>
        <v>0</v>
      </c>
      <c r="BG26" s="27">
        <f t="shared" si="17"/>
        <v>0</v>
      </c>
      <c r="BJ26" s="27">
        <f t="shared" si="18"/>
        <v>0</v>
      </c>
      <c r="BM26" s="27">
        <f t="shared" si="19"/>
        <v>0</v>
      </c>
      <c r="BP26" s="24">
        <f t="shared" si="20"/>
        <v>0</v>
      </c>
      <c r="BS26" s="24">
        <f t="shared" si="21"/>
        <v>0</v>
      </c>
      <c r="BV26" s="24">
        <f t="shared" si="22"/>
        <v>0</v>
      </c>
    </row>
    <row r="27" spans="1:74" x14ac:dyDescent="0.2">
      <c r="A27" t="s">
        <v>456</v>
      </c>
      <c r="B27" t="s">
        <v>124</v>
      </c>
      <c r="C27" s="39">
        <v>2005</v>
      </c>
      <c r="D27" s="2">
        <v>14</v>
      </c>
      <c r="F27" s="2" t="s">
        <v>33</v>
      </c>
      <c r="G27" t="s">
        <v>389</v>
      </c>
      <c r="H27" s="11">
        <f t="shared" si="0"/>
        <v>1</v>
      </c>
      <c r="I27" s="11">
        <f t="shared" si="1"/>
        <v>2</v>
      </c>
      <c r="J27" s="11">
        <f t="shared" si="2"/>
        <v>0</v>
      </c>
      <c r="K27" s="2" t="str">
        <f t="shared" si="3"/>
        <v>Nein</v>
      </c>
      <c r="L27" s="3">
        <f>MAX(S27,AB27,AN27,AW27,BF27,BO27)+LARGE((S27,AB27,AN27,AW27,BF27,BO27),2)+MAX(V27,Y27,AE27,AH27,AK27,AQ27,AT27,AZ27,BC27,BI27,BL27,BR27,BU27)+LARGE((V27,Y27,AE27,AH27,AK27,AQ27,AT27,AZ27,BC27,BI27,BL27,BR27,BU27),2)</f>
        <v>143.41</v>
      </c>
      <c r="M27" s="9">
        <f>IF($F27="M",VLOOKUP($C27,Kader_M[],4,1),VLOOKUP($C27,Kader_W[],4,1))</f>
        <v>31.8</v>
      </c>
      <c r="N27" s="9">
        <f>IF($F27="M",VLOOKUP($C27,Kader_M[],5,1),VLOOKUP($C27,Kader_W[],5,1))</f>
        <v>41.3</v>
      </c>
      <c r="O27" s="9">
        <f>IF($F27="M",VLOOKUP($C27,Kader_M[],6,1),VLOOKUP($C27,Kader_W[],6,1))</f>
        <v>30.2</v>
      </c>
      <c r="P27" s="9">
        <f>IF($F27="M",VLOOKUP($C27,Kader_M[],7,1),VLOOKUP($C27,Kader_W[],7,1))</f>
        <v>48</v>
      </c>
      <c r="Q27" s="9">
        <f>IF($F27="M",VLOOKUP($C27,Kader_M[],8,1),VLOOKUP($C27,Kader_W[],8,1))</f>
        <v>178.6</v>
      </c>
      <c r="R27" s="34">
        <v>0</v>
      </c>
      <c r="S27" s="34">
        <v>0</v>
      </c>
      <c r="T27" s="10">
        <f t="shared" si="4"/>
        <v>0</v>
      </c>
      <c r="U27" s="34">
        <v>0</v>
      </c>
      <c r="V27" s="34">
        <v>0</v>
      </c>
      <c r="W27" s="10">
        <f t="shared" si="5"/>
        <v>0</v>
      </c>
      <c r="X27" s="34">
        <v>0</v>
      </c>
      <c r="Y27" s="34">
        <v>0</v>
      </c>
      <c r="Z27" s="10">
        <f t="shared" si="6"/>
        <v>0</v>
      </c>
      <c r="AA27" s="36">
        <v>0</v>
      </c>
      <c r="AB27" s="36">
        <v>0</v>
      </c>
      <c r="AC27" s="24">
        <f t="shared" si="7"/>
        <v>0</v>
      </c>
      <c r="AF27" s="24">
        <f t="shared" si="8"/>
        <v>0</v>
      </c>
      <c r="AG27" s="16"/>
      <c r="AH27" s="16"/>
      <c r="AI27" s="24">
        <f t="shared" si="9"/>
        <v>0</v>
      </c>
      <c r="AL27" s="24">
        <f t="shared" si="10"/>
        <v>0</v>
      </c>
      <c r="AM27" s="18">
        <v>34.245000000000005</v>
      </c>
      <c r="AN27" s="18">
        <v>43.744999999999997</v>
      </c>
      <c r="AO27" s="25">
        <f t="shared" si="11"/>
        <v>1</v>
      </c>
      <c r="AP27" s="18">
        <v>31.3</v>
      </c>
      <c r="AQ27" s="18">
        <v>49.6</v>
      </c>
      <c r="AR27" s="25">
        <f t="shared" si="12"/>
        <v>1</v>
      </c>
      <c r="AS27" s="18">
        <v>31.864999999999998</v>
      </c>
      <c r="AT27" s="18">
        <v>50.064999999999998</v>
      </c>
      <c r="AU27" s="25">
        <f t="shared" si="13"/>
        <v>1</v>
      </c>
      <c r="AX27" s="26">
        <f t="shared" si="14"/>
        <v>0</v>
      </c>
      <c r="BA27" s="26">
        <f t="shared" si="15"/>
        <v>0</v>
      </c>
      <c r="BD27" s="26">
        <f t="shared" si="16"/>
        <v>0</v>
      </c>
      <c r="BG27" s="27">
        <f t="shared" si="17"/>
        <v>0</v>
      </c>
      <c r="BJ27" s="27">
        <f t="shared" si="18"/>
        <v>0</v>
      </c>
      <c r="BM27" s="27">
        <f t="shared" si="19"/>
        <v>0</v>
      </c>
      <c r="BP27" s="24">
        <f t="shared" si="20"/>
        <v>0</v>
      </c>
      <c r="BS27" s="24">
        <f t="shared" si="21"/>
        <v>0</v>
      </c>
      <c r="BV27" s="24">
        <f t="shared" si="22"/>
        <v>0</v>
      </c>
    </row>
    <row r="28" spans="1:74" x14ac:dyDescent="0.2">
      <c r="A28" t="s">
        <v>169</v>
      </c>
      <c r="B28" t="s">
        <v>168</v>
      </c>
      <c r="C28" s="15">
        <v>2007</v>
      </c>
      <c r="D28" s="2">
        <v>12</v>
      </c>
      <c r="E28" t="s">
        <v>227</v>
      </c>
      <c r="F28" s="2" t="s">
        <v>33</v>
      </c>
      <c r="G28" t="s">
        <v>325</v>
      </c>
      <c r="H28" s="11">
        <f t="shared" si="0"/>
        <v>0</v>
      </c>
      <c r="I28" s="11">
        <f t="shared" si="1"/>
        <v>0</v>
      </c>
      <c r="J28" s="11">
        <f t="shared" si="2"/>
        <v>0</v>
      </c>
      <c r="K28" s="2" t="str">
        <f t="shared" si="3"/>
        <v>Nein</v>
      </c>
      <c r="L28" s="3">
        <f>MAX(S28,AB28,AN28,AW28,BF28,BO28)+LARGE((S28,AB28,AN28,AW28,BF28,BO28),2)+MAX(V28,Y28,AE28,AH28,AK28,AQ28,AT28,AZ28,BC28,BI28,BL28,BR28,BU28)+LARGE((V28,Y28,AE28,AH28,AK28,AQ28,AT28,AZ28,BC28,BI28,BL28,BR28,BU28),2)</f>
        <v>143.26999999999998</v>
      </c>
      <c r="M28" s="9">
        <f>IF($F28="M",VLOOKUP($C28,Kader_M[],4,1),VLOOKUP($C28,Kader_W[],4,1))</f>
        <v>31</v>
      </c>
      <c r="N28" s="9">
        <f>IF($F28="M",VLOOKUP($C28,Kader_M[],5,1),VLOOKUP($C28,Kader_W[],5,1))</f>
        <v>40.5</v>
      </c>
      <c r="O28" s="9">
        <f>IF($F28="M",VLOOKUP($C28,Kader_M[],6,1),VLOOKUP($C28,Kader_W[],6,1))</f>
        <v>29.2</v>
      </c>
      <c r="P28" s="9">
        <f>IF($F28="M",VLOOKUP($C28,Kader_M[],7,1),VLOOKUP($C28,Kader_W[],7,1))</f>
        <v>46.7</v>
      </c>
      <c r="Q28" s="9">
        <f>IF($F28="M",VLOOKUP($C28,Kader_M[],8,1),VLOOKUP($C28,Kader_W[],8,1))</f>
        <v>174.4</v>
      </c>
      <c r="R28" s="34">
        <v>24.065000000000001</v>
      </c>
      <c r="S28" s="34">
        <v>33.664999999999999</v>
      </c>
      <c r="T28" s="10">
        <f t="shared" si="4"/>
        <v>0</v>
      </c>
      <c r="U28" s="34">
        <v>21.355</v>
      </c>
      <c r="V28" s="34">
        <v>33.355000000000004</v>
      </c>
      <c r="W28" s="10">
        <f t="shared" si="5"/>
        <v>0</v>
      </c>
      <c r="X28" s="34">
        <v>0</v>
      </c>
      <c r="Y28" s="34">
        <v>0</v>
      </c>
      <c r="Z28" s="10">
        <f t="shared" si="6"/>
        <v>0</v>
      </c>
      <c r="AA28" s="36">
        <v>0</v>
      </c>
      <c r="AB28" s="36">
        <v>0</v>
      </c>
      <c r="AC28" s="24">
        <f t="shared" si="7"/>
        <v>0</v>
      </c>
      <c r="AF28" s="24">
        <f t="shared" si="8"/>
        <v>0</v>
      </c>
      <c r="AG28" s="16"/>
      <c r="AH28" s="16"/>
      <c r="AI28" s="24">
        <f t="shared" si="9"/>
        <v>0</v>
      </c>
      <c r="AL28" s="24">
        <f t="shared" si="10"/>
        <v>0</v>
      </c>
      <c r="AM28" s="18">
        <v>26.365000000000002</v>
      </c>
      <c r="AN28" s="18">
        <v>36.064999999999998</v>
      </c>
      <c r="AO28" s="25">
        <f t="shared" si="11"/>
        <v>0</v>
      </c>
      <c r="AP28" s="18">
        <v>25.384999999999998</v>
      </c>
      <c r="AQ28" s="18">
        <v>40.185000000000002</v>
      </c>
      <c r="AR28" s="25">
        <f t="shared" si="12"/>
        <v>0</v>
      </c>
      <c r="AS28" s="18">
        <v>0</v>
      </c>
      <c r="AT28" s="18">
        <v>0</v>
      </c>
      <c r="AU28" s="25">
        <f t="shared" si="13"/>
        <v>0</v>
      </c>
      <c r="AX28" s="26">
        <f t="shared" si="14"/>
        <v>0</v>
      </c>
      <c r="BA28" s="26">
        <f t="shared" si="15"/>
        <v>0</v>
      </c>
      <c r="BD28" s="26">
        <f t="shared" si="16"/>
        <v>0</v>
      </c>
      <c r="BG28" s="27">
        <f t="shared" si="17"/>
        <v>0</v>
      </c>
      <c r="BJ28" s="27">
        <f t="shared" si="18"/>
        <v>0</v>
      </c>
      <c r="BM28" s="27">
        <f t="shared" si="19"/>
        <v>0</v>
      </c>
      <c r="BP28" s="24">
        <f t="shared" si="20"/>
        <v>0</v>
      </c>
      <c r="BS28" s="24">
        <f t="shared" si="21"/>
        <v>0</v>
      </c>
      <c r="BV28" s="24">
        <f t="shared" si="22"/>
        <v>0</v>
      </c>
    </row>
    <row r="29" spans="1:74" x14ac:dyDescent="0.2">
      <c r="A29" t="s">
        <v>169</v>
      </c>
      <c r="B29" t="s">
        <v>469</v>
      </c>
      <c r="C29" s="39">
        <v>2005</v>
      </c>
      <c r="D29" s="2">
        <v>14</v>
      </c>
      <c r="F29" s="2" t="s">
        <v>33</v>
      </c>
      <c r="G29" t="s">
        <v>396</v>
      </c>
      <c r="H29" s="11">
        <f t="shared" si="0"/>
        <v>1</v>
      </c>
      <c r="I29" s="11">
        <f t="shared" si="1"/>
        <v>1</v>
      </c>
      <c r="J29" s="11">
        <f t="shared" si="2"/>
        <v>0</v>
      </c>
      <c r="K29" s="2" t="str">
        <f t="shared" si="3"/>
        <v>Nein</v>
      </c>
      <c r="L29" s="3">
        <f>MAX(S29,AB29,AN29,AW29,BF29,BO29)+LARGE((S29,AB29,AN29,AW29,BF29,BO29),2)+MAX(V29,Y29,AE29,AH29,AK29,AQ29,AT29,AZ29,BC29,BI29,BL29,BR29,BU29)+LARGE((V29,Y29,AE29,AH29,AK29,AQ29,AT29,AZ29,BC29,BI29,BL29,BR29,BU29),2)</f>
        <v>142.42500000000001</v>
      </c>
      <c r="M29" s="9">
        <f>IF($F29="M",VLOOKUP($C29,Kader_M[],4,1),VLOOKUP($C29,Kader_W[],4,1))</f>
        <v>31.8</v>
      </c>
      <c r="N29" s="9">
        <f>IF($F29="M",VLOOKUP($C29,Kader_M[],5,1),VLOOKUP($C29,Kader_W[],5,1))</f>
        <v>41.3</v>
      </c>
      <c r="O29" s="9">
        <f>IF($F29="M",VLOOKUP($C29,Kader_M[],6,1),VLOOKUP($C29,Kader_W[],6,1))</f>
        <v>30.2</v>
      </c>
      <c r="P29" s="9">
        <f>IF($F29="M",VLOOKUP($C29,Kader_M[],7,1),VLOOKUP($C29,Kader_W[],7,1))</f>
        <v>48</v>
      </c>
      <c r="Q29" s="9">
        <f>IF($F29="M",VLOOKUP($C29,Kader_M[],8,1),VLOOKUP($C29,Kader_W[],8,1))</f>
        <v>178.6</v>
      </c>
      <c r="R29" s="34">
        <v>0</v>
      </c>
      <c r="S29" s="34">
        <v>0</v>
      </c>
      <c r="T29" s="10">
        <f t="shared" si="4"/>
        <v>0</v>
      </c>
      <c r="U29" s="34">
        <v>0</v>
      </c>
      <c r="V29" s="34">
        <v>0</v>
      </c>
      <c r="W29" s="10">
        <f t="shared" si="5"/>
        <v>0</v>
      </c>
      <c r="X29" s="34">
        <v>0</v>
      </c>
      <c r="Y29" s="34">
        <v>0</v>
      </c>
      <c r="Z29" s="10">
        <f t="shared" si="6"/>
        <v>0</v>
      </c>
      <c r="AA29" s="36">
        <v>0</v>
      </c>
      <c r="AB29" s="36">
        <v>0</v>
      </c>
      <c r="AC29" s="24">
        <f t="shared" si="7"/>
        <v>0</v>
      </c>
      <c r="AF29" s="24">
        <f t="shared" si="8"/>
        <v>0</v>
      </c>
      <c r="AG29" s="16"/>
      <c r="AH29" s="16"/>
      <c r="AI29" s="24">
        <f t="shared" si="9"/>
        <v>0</v>
      </c>
      <c r="AL29" s="24">
        <f t="shared" si="10"/>
        <v>0</v>
      </c>
      <c r="AM29" s="18">
        <v>32.64</v>
      </c>
      <c r="AN29" s="18">
        <v>42.04</v>
      </c>
      <c r="AO29" s="25">
        <f t="shared" si="11"/>
        <v>1</v>
      </c>
      <c r="AP29" s="18">
        <v>31.04</v>
      </c>
      <c r="AQ29" s="18">
        <v>50.34</v>
      </c>
      <c r="AR29" s="25">
        <f t="shared" si="12"/>
        <v>1</v>
      </c>
      <c r="AS29" s="18">
        <v>29.545000000000002</v>
      </c>
      <c r="AT29" s="18">
        <v>50.045000000000002</v>
      </c>
      <c r="AU29" s="25">
        <f t="shared" si="13"/>
        <v>0</v>
      </c>
      <c r="AX29" s="26">
        <f t="shared" si="14"/>
        <v>0</v>
      </c>
      <c r="BA29" s="26">
        <f t="shared" si="15"/>
        <v>0</v>
      </c>
      <c r="BD29" s="26">
        <f t="shared" si="16"/>
        <v>0</v>
      </c>
      <c r="BG29" s="27">
        <f t="shared" si="17"/>
        <v>0</v>
      </c>
      <c r="BJ29" s="27">
        <f t="shared" si="18"/>
        <v>0</v>
      </c>
      <c r="BM29" s="27">
        <f t="shared" si="19"/>
        <v>0</v>
      </c>
      <c r="BP29" s="24">
        <f t="shared" si="20"/>
        <v>0</v>
      </c>
      <c r="BS29" s="24">
        <f t="shared" si="21"/>
        <v>0</v>
      </c>
      <c r="BV29" s="24">
        <f t="shared" si="22"/>
        <v>0</v>
      </c>
    </row>
    <row r="30" spans="1:74" x14ac:dyDescent="0.2">
      <c r="A30" t="s">
        <v>459</v>
      </c>
      <c r="B30" t="s">
        <v>477</v>
      </c>
      <c r="C30" s="39">
        <v>2002</v>
      </c>
      <c r="D30" s="2">
        <v>17</v>
      </c>
      <c r="F30" s="2" t="s">
        <v>33</v>
      </c>
      <c r="G30" t="s">
        <v>405</v>
      </c>
      <c r="H30" s="11">
        <f t="shared" si="0"/>
        <v>0</v>
      </c>
      <c r="I30" s="11">
        <f t="shared" si="1"/>
        <v>1</v>
      </c>
      <c r="J30" s="11">
        <f t="shared" si="2"/>
        <v>0</v>
      </c>
      <c r="K30" s="2" t="str">
        <f t="shared" si="3"/>
        <v>Nein</v>
      </c>
      <c r="L30" s="3">
        <f>MAX(S30,AB30,AN30,AW30,BF30,BO30)+LARGE((S30,AB30,AN30,AW30,BF30,BO30),2)+MAX(V30,Y30,AE30,AH30,AK30,AQ30,AT30,AZ30,BC30,BI30,BL30,BR30,BU30)+LARGE((V30,Y30,AE30,AH30,AK30,AQ30,AT30,AZ30,BC30,BI30,BL30,BR30,BU30),2)</f>
        <v>141.935</v>
      </c>
      <c r="M30" s="9">
        <f>IF($F30="M",VLOOKUP($C30,Kader_M[],4,1),VLOOKUP($C30,Kader_W[],4,1))</f>
        <v>33.6</v>
      </c>
      <c r="N30" s="9">
        <f>IF($F30="M",VLOOKUP($C30,Kader_M[],5,1),VLOOKUP($C30,Kader_W[],5,1))</f>
        <v>43.1</v>
      </c>
      <c r="O30" s="9">
        <f>IF($F30="M",VLOOKUP($C30,Kader_M[],6,1),VLOOKUP($C30,Kader_W[],6,1))</f>
        <v>31</v>
      </c>
      <c r="P30" s="9">
        <f>IF($F30="M",VLOOKUP($C30,Kader_M[],7,1),VLOOKUP($C30,Kader_W[],7,1))</f>
        <v>50.1</v>
      </c>
      <c r="Q30" s="9">
        <f>IF($F30="M",VLOOKUP($C30,Kader_M[],8,1),VLOOKUP($C30,Kader_W[],8,1))</f>
        <v>186.4</v>
      </c>
      <c r="R30" s="34">
        <v>0</v>
      </c>
      <c r="S30" s="34">
        <v>0</v>
      </c>
      <c r="T30" s="10">
        <f t="shared" si="4"/>
        <v>0</v>
      </c>
      <c r="U30" s="34">
        <v>0</v>
      </c>
      <c r="V30" s="34">
        <v>0</v>
      </c>
      <c r="W30" s="10">
        <f t="shared" si="5"/>
        <v>0</v>
      </c>
      <c r="X30" s="34">
        <v>0</v>
      </c>
      <c r="Y30" s="34">
        <v>0</v>
      </c>
      <c r="Z30" s="10">
        <f t="shared" si="6"/>
        <v>0</v>
      </c>
      <c r="AA30" s="36">
        <v>0</v>
      </c>
      <c r="AB30" s="36">
        <v>0</v>
      </c>
      <c r="AC30" s="24">
        <f t="shared" si="7"/>
        <v>0</v>
      </c>
      <c r="AF30" s="24">
        <f t="shared" si="8"/>
        <v>0</v>
      </c>
      <c r="AG30" s="16"/>
      <c r="AH30" s="16"/>
      <c r="AI30" s="24">
        <f t="shared" si="9"/>
        <v>0</v>
      </c>
      <c r="AL30" s="24">
        <f t="shared" si="10"/>
        <v>0</v>
      </c>
      <c r="AM30" s="18">
        <v>33.25</v>
      </c>
      <c r="AN30" s="18">
        <v>42.55</v>
      </c>
      <c r="AO30" s="25">
        <f t="shared" si="11"/>
        <v>0</v>
      </c>
      <c r="AP30" s="18">
        <v>31.305</v>
      </c>
      <c r="AQ30" s="18">
        <v>50.305</v>
      </c>
      <c r="AR30" s="25">
        <f t="shared" si="12"/>
        <v>1</v>
      </c>
      <c r="AS30" s="18">
        <v>30.28</v>
      </c>
      <c r="AT30" s="18">
        <v>49.08</v>
      </c>
      <c r="AU30" s="25">
        <f t="shared" si="13"/>
        <v>0</v>
      </c>
      <c r="AX30" s="26">
        <f t="shared" si="14"/>
        <v>0</v>
      </c>
      <c r="BA30" s="26">
        <f t="shared" si="15"/>
        <v>0</v>
      </c>
      <c r="BD30" s="26">
        <f t="shared" si="16"/>
        <v>0</v>
      </c>
      <c r="BG30" s="27">
        <f t="shared" si="17"/>
        <v>0</v>
      </c>
      <c r="BJ30" s="27">
        <f t="shared" si="18"/>
        <v>0</v>
      </c>
      <c r="BM30" s="27">
        <f t="shared" si="19"/>
        <v>0</v>
      </c>
      <c r="BP30" s="24">
        <f t="shared" si="20"/>
        <v>0</v>
      </c>
      <c r="BS30" s="24">
        <f t="shared" si="21"/>
        <v>0</v>
      </c>
      <c r="BV30" s="24">
        <f t="shared" si="22"/>
        <v>0</v>
      </c>
    </row>
    <row r="31" spans="1:74" x14ac:dyDescent="0.2">
      <c r="A31" t="s">
        <v>62</v>
      </c>
      <c r="B31" t="s">
        <v>61</v>
      </c>
      <c r="C31" s="15">
        <v>2001</v>
      </c>
      <c r="D31" s="2">
        <v>18</v>
      </c>
      <c r="E31" t="s">
        <v>223</v>
      </c>
      <c r="F31" s="2" t="s">
        <v>33</v>
      </c>
      <c r="G31" t="s">
        <v>265</v>
      </c>
      <c r="H31" s="11">
        <f t="shared" si="0"/>
        <v>0</v>
      </c>
      <c r="I31" s="11">
        <f t="shared" si="1"/>
        <v>0</v>
      </c>
      <c r="J31" s="11">
        <f t="shared" si="2"/>
        <v>0</v>
      </c>
      <c r="K31" s="2" t="str">
        <f t="shared" si="3"/>
        <v>Nein</v>
      </c>
      <c r="L31" s="3">
        <f>MAX(S31,AB31,AN31,AW31,BF31,BO31)+LARGE((S31,AB31,AN31,AW31,BF31,BO31),2)+MAX(V31,Y31,AE31,AH31,AK31,AQ31,AT31,AZ31,BC31,BI31,BL31,BR31,BU31)+LARGE((V31,Y31,AE31,AH31,AK31,AQ31,AT31,AZ31,BC31,BI31,BL31,BR31,BU31),2)</f>
        <v>135.905</v>
      </c>
      <c r="M31" s="9">
        <f>IF($F31="M",VLOOKUP($C31,Kader_M[],4,1),VLOOKUP($C31,Kader_W[],4,1))</f>
        <v>33.6</v>
      </c>
      <c r="N31" s="9">
        <f>IF($F31="M",VLOOKUP($C31,Kader_M[],5,1),VLOOKUP($C31,Kader_W[],5,1))</f>
        <v>43.1</v>
      </c>
      <c r="O31" s="9">
        <f>IF($F31="M",VLOOKUP($C31,Kader_M[],6,1),VLOOKUP($C31,Kader_W[],6,1))</f>
        <v>31.2</v>
      </c>
      <c r="P31" s="9">
        <f>IF($F31="M",VLOOKUP($C31,Kader_M[],7,1),VLOOKUP($C31,Kader_W[],7,1))</f>
        <v>51</v>
      </c>
      <c r="Q31" s="9">
        <f>IF($F31="M",VLOOKUP($C31,Kader_M[],8,1),VLOOKUP($C31,Kader_W[],8,1))</f>
        <v>188.2</v>
      </c>
      <c r="R31" s="34">
        <v>33.79</v>
      </c>
      <c r="S31" s="34">
        <v>42.989999999999995</v>
      </c>
      <c r="T31" s="10">
        <f t="shared" si="4"/>
        <v>0</v>
      </c>
      <c r="U31" s="34">
        <v>24.905000000000001</v>
      </c>
      <c r="V31" s="34">
        <v>41.104999999999997</v>
      </c>
      <c r="W31" s="10">
        <f t="shared" si="5"/>
        <v>0</v>
      </c>
      <c r="X31" s="34">
        <v>31.11</v>
      </c>
      <c r="Y31" s="34">
        <v>51.81</v>
      </c>
      <c r="Z31" s="10">
        <f t="shared" si="6"/>
        <v>0</v>
      </c>
      <c r="AA31" s="36">
        <v>0</v>
      </c>
      <c r="AB31" s="36">
        <v>0</v>
      </c>
      <c r="AC31" s="24">
        <f t="shared" si="7"/>
        <v>0</v>
      </c>
      <c r="AF31" s="24">
        <f t="shared" si="8"/>
        <v>0</v>
      </c>
      <c r="AG31" s="16"/>
      <c r="AH31" s="16"/>
      <c r="AI31" s="24">
        <f t="shared" si="9"/>
        <v>0</v>
      </c>
      <c r="AL31" s="24">
        <f t="shared" si="10"/>
        <v>0</v>
      </c>
      <c r="AM31" s="18">
        <v>0</v>
      </c>
      <c r="AN31" s="18">
        <v>0</v>
      </c>
      <c r="AO31" s="25">
        <f t="shared" si="11"/>
        <v>0</v>
      </c>
      <c r="AP31" s="18">
        <v>0</v>
      </c>
      <c r="AQ31" s="18">
        <v>0</v>
      </c>
      <c r="AR31" s="25">
        <f t="shared" si="12"/>
        <v>0</v>
      </c>
      <c r="AS31" s="18">
        <v>0</v>
      </c>
      <c r="AT31" s="18">
        <v>0</v>
      </c>
      <c r="AU31" s="25">
        <f t="shared" si="13"/>
        <v>0</v>
      </c>
      <c r="AX31" s="26">
        <f t="shared" si="14"/>
        <v>0</v>
      </c>
      <c r="BA31" s="26">
        <f t="shared" si="15"/>
        <v>0</v>
      </c>
      <c r="BD31" s="26">
        <f t="shared" si="16"/>
        <v>0</v>
      </c>
      <c r="BG31" s="27">
        <f t="shared" si="17"/>
        <v>0</v>
      </c>
      <c r="BJ31" s="27">
        <f t="shared" si="18"/>
        <v>0</v>
      </c>
      <c r="BM31" s="27">
        <f t="shared" si="19"/>
        <v>0</v>
      </c>
      <c r="BP31" s="24">
        <f t="shared" si="20"/>
        <v>0</v>
      </c>
      <c r="BS31" s="24">
        <f t="shared" si="21"/>
        <v>0</v>
      </c>
      <c r="BV31" s="24">
        <f t="shared" si="22"/>
        <v>0</v>
      </c>
    </row>
    <row r="32" spans="1:74" x14ac:dyDescent="0.2">
      <c r="A32" t="s">
        <v>453</v>
      </c>
      <c r="B32" t="s">
        <v>467</v>
      </c>
      <c r="C32" s="39">
        <v>2006</v>
      </c>
      <c r="D32" s="2">
        <v>13</v>
      </c>
      <c r="F32" s="2" t="s">
        <v>33</v>
      </c>
      <c r="G32" t="s">
        <v>364</v>
      </c>
      <c r="H32" s="11">
        <f t="shared" si="0"/>
        <v>0</v>
      </c>
      <c r="I32" s="11">
        <f t="shared" si="1"/>
        <v>0</v>
      </c>
      <c r="J32" s="11">
        <f t="shared" si="2"/>
        <v>0</v>
      </c>
      <c r="K32" s="2" t="str">
        <f t="shared" si="3"/>
        <v>Nein</v>
      </c>
      <c r="L32" s="3">
        <f>MAX(S32,AB32,AN32,AW32,BF32,BO32)+LARGE((S32,AB32,AN32,AW32,BF32,BO32),2)+MAX(V32,Y32,AE32,AH32,AK32,AQ32,AT32,AZ32,BC32,BI32,BL32,BR32,BU32)+LARGE((V32,Y32,AE32,AH32,AK32,AQ32,AT32,AZ32,BC32,BI32,BL32,BR32,BU32),2)</f>
        <v>134.72999999999999</v>
      </c>
      <c r="M32" s="9">
        <f>IF($F32="M",VLOOKUP($C32,Kader_M[],4,1),VLOOKUP($C32,Kader_W[],4,1))</f>
        <v>31.4</v>
      </c>
      <c r="N32" s="9">
        <f>IF($F32="M",VLOOKUP($C32,Kader_M[],5,1),VLOOKUP($C32,Kader_W[],5,1))</f>
        <v>40.9</v>
      </c>
      <c r="O32" s="9">
        <f>IF($F32="M",VLOOKUP($C32,Kader_M[],6,1),VLOOKUP($C32,Kader_W[],6,1))</f>
        <v>29.2</v>
      </c>
      <c r="P32" s="9">
        <f>IF($F32="M",VLOOKUP($C32,Kader_M[],7,1),VLOOKUP($C32,Kader_W[],7,1))</f>
        <v>46.7</v>
      </c>
      <c r="Q32" s="9">
        <f>IF($F32="M",VLOOKUP($C32,Kader_M[],8,1),VLOOKUP($C32,Kader_W[],8,1))</f>
        <v>175.2</v>
      </c>
      <c r="R32" s="34">
        <v>0</v>
      </c>
      <c r="S32" s="34">
        <v>0</v>
      </c>
      <c r="T32" s="10">
        <f t="shared" si="4"/>
        <v>0</v>
      </c>
      <c r="U32" s="34">
        <v>0</v>
      </c>
      <c r="V32" s="34">
        <v>0</v>
      </c>
      <c r="W32" s="10">
        <f t="shared" si="5"/>
        <v>0</v>
      </c>
      <c r="X32" s="34">
        <v>0</v>
      </c>
      <c r="Y32" s="34">
        <v>0</v>
      </c>
      <c r="Z32" s="10">
        <f t="shared" si="6"/>
        <v>0</v>
      </c>
      <c r="AA32" s="36">
        <v>0</v>
      </c>
      <c r="AB32" s="36">
        <v>0</v>
      </c>
      <c r="AC32" s="24">
        <f t="shared" si="7"/>
        <v>0</v>
      </c>
      <c r="AF32" s="24">
        <f t="shared" si="8"/>
        <v>0</v>
      </c>
      <c r="AG32" s="16"/>
      <c r="AH32" s="16"/>
      <c r="AI32" s="24">
        <f t="shared" si="9"/>
        <v>0</v>
      </c>
      <c r="AL32" s="24">
        <f t="shared" si="10"/>
        <v>0</v>
      </c>
      <c r="AM32" s="18">
        <v>31.36</v>
      </c>
      <c r="AN32" s="18">
        <v>41.16</v>
      </c>
      <c r="AO32" s="25">
        <f t="shared" si="11"/>
        <v>0</v>
      </c>
      <c r="AP32" s="18">
        <v>29.134999999999998</v>
      </c>
      <c r="AQ32" s="18">
        <v>46.935000000000002</v>
      </c>
      <c r="AR32" s="25">
        <f t="shared" si="12"/>
        <v>0</v>
      </c>
      <c r="AS32" s="18">
        <v>29.335000000000001</v>
      </c>
      <c r="AT32" s="18">
        <v>46.634999999999998</v>
      </c>
      <c r="AU32" s="25">
        <f t="shared" si="13"/>
        <v>0</v>
      </c>
      <c r="AX32" s="26">
        <f t="shared" si="14"/>
        <v>0</v>
      </c>
      <c r="BA32" s="26">
        <f t="shared" si="15"/>
        <v>0</v>
      </c>
      <c r="BD32" s="26">
        <f t="shared" si="16"/>
        <v>0</v>
      </c>
      <c r="BG32" s="27">
        <f t="shared" si="17"/>
        <v>0</v>
      </c>
      <c r="BJ32" s="27">
        <f t="shared" si="18"/>
        <v>0</v>
      </c>
      <c r="BM32" s="27">
        <f t="shared" si="19"/>
        <v>0</v>
      </c>
      <c r="BP32" s="24">
        <f t="shared" si="20"/>
        <v>0</v>
      </c>
      <c r="BS32" s="24">
        <f t="shared" si="21"/>
        <v>0</v>
      </c>
      <c r="BV32" s="24">
        <f t="shared" si="22"/>
        <v>0</v>
      </c>
    </row>
    <row r="33" spans="1:74" x14ac:dyDescent="0.2">
      <c r="A33" t="s">
        <v>458</v>
      </c>
      <c r="B33" t="s">
        <v>207</v>
      </c>
      <c r="C33" s="39">
        <v>2004</v>
      </c>
      <c r="D33" s="2">
        <v>15</v>
      </c>
      <c r="F33" s="2" t="s">
        <v>33</v>
      </c>
      <c r="G33" t="s">
        <v>381</v>
      </c>
      <c r="H33" s="11">
        <f t="shared" si="0"/>
        <v>0</v>
      </c>
      <c r="I33" s="11">
        <f t="shared" si="1"/>
        <v>0</v>
      </c>
      <c r="J33" s="11">
        <f t="shared" si="2"/>
        <v>0</v>
      </c>
      <c r="K33" s="2" t="str">
        <f t="shared" si="3"/>
        <v>Nein</v>
      </c>
      <c r="L33" s="3">
        <f>MAX(S33,AB33,AN33,AW33,BF33,BO33)+LARGE((S33,AB33,AN33,AW33,BF33,BO33),2)+MAX(V33,Y33,AE33,AH33,AK33,AQ33,AT33,AZ33,BC33,BI33,BL33,BR33,BU33)+LARGE((V33,Y33,AE33,AH33,AK33,AQ33,AT33,AZ33,BC33,BI33,BL33,BR33,BU33),2)</f>
        <v>134.10499999999999</v>
      </c>
      <c r="M33" s="9">
        <f>IF($F33="M",VLOOKUP($C33,Kader_M[],4,1),VLOOKUP($C33,Kader_W[],4,1))</f>
        <v>32.4</v>
      </c>
      <c r="N33" s="9">
        <f>IF($F33="M",VLOOKUP($C33,Kader_M[],5,1),VLOOKUP($C33,Kader_W[],5,1))</f>
        <v>41.9</v>
      </c>
      <c r="O33" s="9">
        <f>IF($F33="M",VLOOKUP($C33,Kader_M[],6,1),VLOOKUP($C33,Kader_W[],6,1))</f>
        <v>30.6</v>
      </c>
      <c r="P33" s="9">
        <f>IF($F33="M",VLOOKUP($C33,Kader_M[],7,1),VLOOKUP($C33,Kader_W[],7,1))</f>
        <v>48.7</v>
      </c>
      <c r="Q33" s="9">
        <f>IF($F33="M",VLOOKUP($C33,Kader_M[],8,1),VLOOKUP($C33,Kader_W[],8,1))</f>
        <v>181.2</v>
      </c>
      <c r="R33" s="34">
        <v>0</v>
      </c>
      <c r="S33" s="34">
        <v>0</v>
      </c>
      <c r="T33" s="10">
        <f t="shared" si="4"/>
        <v>0</v>
      </c>
      <c r="U33" s="34">
        <v>0</v>
      </c>
      <c r="V33" s="34">
        <v>0</v>
      </c>
      <c r="W33" s="10">
        <f t="shared" si="5"/>
        <v>0</v>
      </c>
      <c r="X33" s="34">
        <v>0</v>
      </c>
      <c r="Y33" s="34">
        <v>0</v>
      </c>
      <c r="Z33" s="10">
        <f t="shared" si="6"/>
        <v>0</v>
      </c>
      <c r="AA33" s="36">
        <v>0</v>
      </c>
      <c r="AB33" s="36">
        <v>0</v>
      </c>
      <c r="AC33" s="24">
        <f t="shared" si="7"/>
        <v>0</v>
      </c>
      <c r="AF33" s="24">
        <f t="shared" si="8"/>
        <v>0</v>
      </c>
      <c r="AG33" s="16"/>
      <c r="AH33" s="16"/>
      <c r="AI33" s="24">
        <f t="shared" si="9"/>
        <v>0</v>
      </c>
      <c r="AL33" s="24">
        <f t="shared" si="10"/>
        <v>0</v>
      </c>
      <c r="AM33" s="18">
        <v>31.854999999999997</v>
      </c>
      <c r="AN33" s="18">
        <v>41.255000000000003</v>
      </c>
      <c r="AO33" s="25">
        <f t="shared" si="11"/>
        <v>0</v>
      </c>
      <c r="AP33" s="18">
        <v>30.265000000000001</v>
      </c>
      <c r="AQ33" s="18">
        <v>46.965000000000003</v>
      </c>
      <c r="AR33" s="25">
        <f t="shared" si="12"/>
        <v>0</v>
      </c>
      <c r="AS33" s="18">
        <v>28.785</v>
      </c>
      <c r="AT33" s="18">
        <v>45.884999999999998</v>
      </c>
      <c r="AU33" s="25">
        <f t="shared" si="13"/>
        <v>0</v>
      </c>
      <c r="AX33" s="26">
        <f t="shared" si="14"/>
        <v>0</v>
      </c>
      <c r="BA33" s="26">
        <f t="shared" si="15"/>
        <v>0</v>
      </c>
      <c r="BD33" s="26">
        <f t="shared" si="16"/>
        <v>0</v>
      </c>
      <c r="BG33" s="27">
        <f t="shared" si="17"/>
        <v>0</v>
      </c>
      <c r="BJ33" s="27">
        <f t="shared" si="18"/>
        <v>0</v>
      </c>
      <c r="BM33" s="27">
        <f t="shared" si="19"/>
        <v>0</v>
      </c>
      <c r="BP33" s="24">
        <f t="shared" si="20"/>
        <v>0</v>
      </c>
      <c r="BS33" s="24">
        <f t="shared" si="21"/>
        <v>0</v>
      </c>
      <c r="BV33" s="24">
        <f t="shared" si="22"/>
        <v>0</v>
      </c>
    </row>
    <row r="34" spans="1:74" x14ac:dyDescent="0.2">
      <c r="A34" t="s">
        <v>119</v>
      </c>
      <c r="B34" t="s">
        <v>118</v>
      </c>
      <c r="C34" s="15">
        <v>2002</v>
      </c>
      <c r="D34" s="2">
        <v>17</v>
      </c>
      <c r="E34" t="s">
        <v>222</v>
      </c>
      <c r="F34" s="2" t="s">
        <v>33</v>
      </c>
      <c r="G34" t="s">
        <v>297</v>
      </c>
      <c r="H34" s="11">
        <f t="shared" si="0"/>
        <v>0</v>
      </c>
      <c r="I34" s="11">
        <f t="shared" si="1"/>
        <v>0</v>
      </c>
      <c r="J34" s="11">
        <f t="shared" si="2"/>
        <v>0</v>
      </c>
      <c r="K34" s="2" t="str">
        <f t="shared" si="3"/>
        <v>Nein</v>
      </c>
      <c r="L34" s="3">
        <f>MAX(S34,AB34,AN34,AW34,BF34,BO34)+LARGE((S34,AB34,AN34,AW34,BF34,BO34),2)+MAX(V34,Y34,AE34,AH34,AK34,AQ34,AT34,AZ34,BC34,BI34,BL34,BR34,BU34)+LARGE((V34,Y34,AE34,AH34,AK34,AQ34,AT34,AZ34,BC34,BI34,BL34,BR34,BU34),2)</f>
        <v>132.88000000000002</v>
      </c>
      <c r="M34" s="9">
        <f>IF($F34="M",VLOOKUP($C34,Kader_M[],4,1),VLOOKUP($C34,Kader_W[],4,1))</f>
        <v>33.6</v>
      </c>
      <c r="N34" s="9">
        <f>IF($F34="M",VLOOKUP($C34,Kader_M[],5,1),VLOOKUP($C34,Kader_W[],5,1))</f>
        <v>43.1</v>
      </c>
      <c r="O34" s="9">
        <f>IF($F34="M",VLOOKUP($C34,Kader_M[],6,1),VLOOKUP($C34,Kader_W[],6,1))</f>
        <v>31</v>
      </c>
      <c r="P34" s="9">
        <f>IF($F34="M",VLOOKUP($C34,Kader_M[],7,1),VLOOKUP($C34,Kader_W[],7,1))</f>
        <v>50.1</v>
      </c>
      <c r="Q34" s="9">
        <f>IF($F34="M",VLOOKUP($C34,Kader_M[],8,1),VLOOKUP($C34,Kader_W[],8,1))</f>
        <v>186.4</v>
      </c>
      <c r="R34" s="34">
        <v>30.78</v>
      </c>
      <c r="S34" s="34">
        <v>40.18</v>
      </c>
      <c r="T34" s="10">
        <f t="shared" si="4"/>
        <v>0</v>
      </c>
      <c r="U34" s="34">
        <v>2.74</v>
      </c>
      <c r="V34" s="34">
        <v>5.24</v>
      </c>
      <c r="W34" s="10">
        <f t="shared" si="5"/>
        <v>0</v>
      </c>
      <c r="X34" s="34">
        <v>0</v>
      </c>
      <c r="Y34" s="34">
        <v>0</v>
      </c>
      <c r="Z34" s="10">
        <f t="shared" si="6"/>
        <v>0</v>
      </c>
      <c r="AA34" s="36">
        <v>0</v>
      </c>
      <c r="AB34" s="36">
        <v>0</v>
      </c>
      <c r="AC34" s="24">
        <f t="shared" si="7"/>
        <v>0</v>
      </c>
      <c r="AF34" s="24">
        <f t="shared" si="8"/>
        <v>0</v>
      </c>
      <c r="AG34" s="16"/>
      <c r="AH34" s="16"/>
      <c r="AI34" s="24">
        <f t="shared" si="9"/>
        <v>0</v>
      </c>
      <c r="AL34" s="24">
        <f t="shared" si="10"/>
        <v>0</v>
      </c>
      <c r="AM34" s="18">
        <v>30.770000000000003</v>
      </c>
      <c r="AN34" s="18">
        <v>39.97</v>
      </c>
      <c r="AO34" s="25">
        <f t="shared" si="11"/>
        <v>0</v>
      </c>
      <c r="AP34" s="18">
        <v>28.189999999999998</v>
      </c>
      <c r="AQ34" s="18">
        <v>47.49</v>
      </c>
      <c r="AR34" s="25">
        <f t="shared" si="12"/>
        <v>0</v>
      </c>
      <c r="AS34" s="18">
        <v>0</v>
      </c>
      <c r="AT34" s="18">
        <v>0</v>
      </c>
      <c r="AU34" s="25">
        <f t="shared" si="13"/>
        <v>0</v>
      </c>
      <c r="AX34" s="26">
        <f t="shared" si="14"/>
        <v>0</v>
      </c>
      <c r="BA34" s="26">
        <f t="shared" si="15"/>
        <v>0</v>
      </c>
      <c r="BD34" s="26">
        <f t="shared" si="16"/>
        <v>0</v>
      </c>
      <c r="BG34" s="27">
        <f t="shared" si="17"/>
        <v>0</v>
      </c>
      <c r="BJ34" s="27">
        <f t="shared" si="18"/>
        <v>0</v>
      </c>
      <c r="BM34" s="27">
        <f t="shared" si="19"/>
        <v>0</v>
      </c>
      <c r="BP34" s="24">
        <f t="shared" si="20"/>
        <v>0</v>
      </c>
      <c r="BS34" s="24">
        <f t="shared" si="21"/>
        <v>0</v>
      </c>
      <c r="BV34" s="24">
        <f t="shared" si="22"/>
        <v>0</v>
      </c>
    </row>
    <row r="35" spans="1:74" x14ac:dyDescent="0.2">
      <c r="A35" t="s">
        <v>121</v>
      </c>
      <c r="B35" t="s">
        <v>139</v>
      </c>
      <c r="C35" s="15">
        <v>2003</v>
      </c>
      <c r="D35" s="2">
        <v>16</v>
      </c>
      <c r="E35" t="s">
        <v>233</v>
      </c>
      <c r="F35" s="2" t="s">
        <v>33</v>
      </c>
      <c r="G35" t="s">
        <v>308</v>
      </c>
      <c r="H35" s="11">
        <f t="shared" ref="H35:H51" si="23">T35+AC35+AO35+AX35+BG35+BP35</f>
        <v>0</v>
      </c>
      <c r="I35" s="11">
        <f t="shared" ref="I35:I51" si="24">W35+Z35+AF35+AL35+AR35+AU35+BA35+BD35+BJ35+BM35+BS35+BV35+AI35</f>
        <v>0</v>
      </c>
      <c r="J35" s="11">
        <f t="shared" ref="J35:J51" si="25">IF(L35&gt;Q35,1,0)</f>
        <v>0</v>
      </c>
      <c r="K35" s="2" t="str">
        <f t="shared" ref="K35:K51" si="26">IF(AND(H35&gt;1,I35&gt;1,L35&gt;Q35),"Ja","Nein")</f>
        <v>Nein</v>
      </c>
      <c r="L35" s="3">
        <f>MAX(S35,AB35,AN35,AW35,BF35,BO35)+LARGE((S35,AB35,AN35,AW35,BF35,BO35),2)+MAX(V35,Y35,AE35,AH35,AK35,AQ35,AT35,AZ35,BC35,BI35,BL35,BR35,BU35)+LARGE((V35,Y35,AE35,AH35,AK35,AQ35,AT35,AZ35,BC35,BI35,BL35,BR35,BU35),2)</f>
        <v>125.56500000000001</v>
      </c>
      <c r="M35" s="9">
        <f>IF($F35="M",VLOOKUP($C35,Kader_M[],4,1),VLOOKUP($C35,Kader_W[],4,1))</f>
        <v>32.799999999999997</v>
      </c>
      <c r="N35" s="9">
        <f>IF($F35="M",VLOOKUP($C35,Kader_M[],5,1),VLOOKUP($C35,Kader_W[],5,1))</f>
        <v>42.3</v>
      </c>
      <c r="O35" s="9">
        <f>IF($F35="M",VLOOKUP($C35,Kader_M[],6,1),VLOOKUP($C35,Kader_W[],6,1))</f>
        <v>30.8</v>
      </c>
      <c r="P35" s="9">
        <f>IF($F35="M",VLOOKUP($C35,Kader_M[],7,1),VLOOKUP($C35,Kader_W[],7,1))</f>
        <v>49.4</v>
      </c>
      <c r="Q35" s="9">
        <f>IF($F35="M",VLOOKUP($C35,Kader_M[],8,1),VLOOKUP($C35,Kader_W[],8,1))</f>
        <v>183.4</v>
      </c>
      <c r="R35" s="34">
        <v>28.125</v>
      </c>
      <c r="S35" s="34">
        <v>37.225000000000001</v>
      </c>
      <c r="T35" s="10">
        <f t="shared" ref="T35:T51" si="27">IF(OR(R35&lt;M35,S35&lt;N35),0,1)</f>
        <v>0</v>
      </c>
      <c r="U35" s="34">
        <v>27.115000000000002</v>
      </c>
      <c r="V35" s="34">
        <v>44.415000000000006</v>
      </c>
      <c r="W35" s="10">
        <f t="shared" ref="W35:W51" si="28">IF(OR(U35&lt;O35,V35&lt;P35),0,1)</f>
        <v>0</v>
      </c>
      <c r="X35" s="34">
        <v>26.924999999999997</v>
      </c>
      <c r="Y35" s="34">
        <v>43.924999999999997</v>
      </c>
      <c r="Z35" s="10">
        <f t="shared" ref="Z35:Z51" si="29">IF(OR(X35&lt;O35,Y35&lt;P35),0,1)</f>
        <v>0</v>
      </c>
      <c r="AA35" s="36">
        <v>0</v>
      </c>
      <c r="AB35" s="36">
        <v>0</v>
      </c>
      <c r="AC35" s="24">
        <f t="shared" ref="AC35:AC51" si="30">IF(OR(AA35&lt;$M35,AB35&lt;$N35),0,1)</f>
        <v>0</v>
      </c>
      <c r="AF35" s="24">
        <f t="shared" ref="AF35:AF51" si="31">IF(OR(AD35&lt;$O35,AE35&lt;$P35),0,1)</f>
        <v>0</v>
      </c>
      <c r="AG35" s="16"/>
      <c r="AH35" s="16"/>
      <c r="AI35" s="24">
        <f t="shared" ref="AI35:AI51" si="32">IF(OR(AG35&lt;$O35,AH35&lt;$P35),0,1)</f>
        <v>0</v>
      </c>
      <c r="AL35" s="24">
        <f t="shared" ref="AL35:AL51" si="33">IF(OR(AJ35&lt;$O35,AK35&lt;$P35),0,1)</f>
        <v>0</v>
      </c>
      <c r="AM35" s="18">
        <v>0</v>
      </c>
      <c r="AN35" s="18">
        <v>0</v>
      </c>
      <c r="AO35" s="25">
        <f t="shared" ref="AO35:AO51" si="34">IF(OR(AM35&lt;$M35,AN35&lt;$N35),0,1)</f>
        <v>0</v>
      </c>
      <c r="AP35" s="18">
        <v>0</v>
      </c>
      <c r="AQ35" s="18">
        <v>0</v>
      </c>
      <c r="AR35" s="25">
        <f t="shared" ref="AR35:AR51" si="35">IF(OR(AP35&lt;$O35,AQ35&lt;$P35),0,1)</f>
        <v>0</v>
      </c>
      <c r="AS35" s="18">
        <v>0</v>
      </c>
      <c r="AT35" s="18">
        <v>0</v>
      </c>
      <c r="AU35" s="25">
        <f t="shared" ref="AU35:AU51" si="36">IF(OR(AS35&lt;$O35,AT35&lt;$P35),0,1)</f>
        <v>0</v>
      </c>
      <c r="AX35" s="26">
        <f t="shared" ref="AX35:AX51" si="37">IF(OR(AV35&lt;$M35,AW35&lt;$N35),0,1)</f>
        <v>0</v>
      </c>
      <c r="BA35" s="26">
        <f t="shared" ref="BA35:BA51" si="38">IF(OR(AY35&lt;$O35,AZ35&lt;$P35),0,1)</f>
        <v>0</v>
      </c>
      <c r="BD35" s="26">
        <f t="shared" ref="BD35:BD51" si="39">IF(OR(BB35&lt;$O35,BC35&lt;$P35),0,1)</f>
        <v>0</v>
      </c>
      <c r="BG35" s="27">
        <f t="shared" ref="BG35:BG51" si="40">IF(OR(BE35&lt;$M35,BF35&lt;$N35),0,1)</f>
        <v>0</v>
      </c>
      <c r="BJ35" s="27">
        <f t="shared" ref="BJ35:BJ51" si="41">IF(OR(BH35&lt;$O35,BI35&lt;$P35),0,1)</f>
        <v>0</v>
      </c>
      <c r="BM35" s="27">
        <f t="shared" ref="BM35:BM51" si="42">IF(OR(BK35&lt;$O35,BL35&lt;$P35),0,1)</f>
        <v>0</v>
      </c>
      <c r="BP35" s="24">
        <f t="shared" ref="BP35:BP51" si="43">IF(OR(BN35&lt;$M35,BO35&lt;$N35),0,1)</f>
        <v>0</v>
      </c>
      <c r="BS35" s="24">
        <f t="shared" ref="BS35:BS51" si="44">IF(OR(BQ35&lt;$O35,BR35&lt;$P35),0,1)</f>
        <v>0</v>
      </c>
      <c r="BV35" s="24">
        <f t="shared" ref="BV35:BV51" si="45">IF(OR(BT35&lt;$O35,BU35&lt;$P35),0,1)</f>
        <v>0</v>
      </c>
    </row>
    <row r="36" spans="1:74" x14ac:dyDescent="0.2">
      <c r="A36" t="s">
        <v>454</v>
      </c>
      <c r="B36" t="s">
        <v>468</v>
      </c>
      <c r="C36" s="39">
        <v>2006</v>
      </c>
      <c r="D36" s="37">
        <v>13</v>
      </c>
      <c r="F36" s="2" t="s">
        <v>33</v>
      </c>
      <c r="G36" t="s">
        <v>371</v>
      </c>
      <c r="H36" s="11">
        <f t="shared" si="23"/>
        <v>0</v>
      </c>
      <c r="I36" s="11">
        <f t="shared" si="24"/>
        <v>0</v>
      </c>
      <c r="J36" s="11">
        <f t="shared" si="25"/>
        <v>0</v>
      </c>
      <c r="K36" s="37" t="str">
        <f t="shared" si="26"/>
        <v>Nein</v>
      </c>
      <c r="L36" s="3">
        <f>MAX(S36,AB36,AN36,AW36,BF36,BO36)+LARGE((S36,AB36,AN36,AW36,BF36,BO36),2)+MAX(V36,Y36,AE36,AH36,AK36,AQ36,AT36,AZ36,BC36,BI36,BL36,BR36,BU36)+LARGE((V36,Y36,AE36,AH36,AK36,AQ36,AT36,AZ36,BC36,BI36,BL36,BR36,BU36),2)</f>
        <v>115.745</v>
      </c>
      <c r="M36" s="38">
        <f>IF($F36="M",VLOOKUP($C36,Kader_M[],4,1),VLOOKUP($C36,Kader_W[],4,1))</f>
        <v>31.4</v>
      </c>
      <c r="N36" s="38">
        <f>IF($F36="M",VLOOKUP($C36,Kader_M[],5,1),VLOOKUP($C36,Kader_W[],5,1))</f>
        <v>40.9</v>
      </c>
      <c r="O36" s="38">
        <f>IF($F36="M",VLOOKUP($C36,Kader_M[],6,1),VLOOKUP($C36,Kader_W[],6,1))</f>
        <v>29.2</v>
      </c>
      <c r="P36" s="38">
        <f>IF($F36="M",VLOOKUP($C36,Kader_M[],7,1),VLOOKUP($C36,Kader_W[],7,1))</f>
        <v>46.7</v>
      </c>
      <c r="Q36" s="38">
        <f>IF($F36="M",VLOOKUP($C36,Kader_M[],8,1),VLOOKUP($C36,Kader_W[],8,1))</f>
        <v>175.2</v>
      </c>
      <c r="R36" s="34">
        <v>0</v>
      </c>
      <c r="S36" s="34">
        <v>0</v>
      </c>
      <c r="T36" s="10">
        <f t="shared" si="27"/>
        <v>0</v>
      </c>
      <c r="U36" s="34">
        <v>0</v>
      </c>
      <c r="V36" s="34">
        <v>0</v>
      </c>
      <c r="W36" s="10">
        <f t="shared" si="28"/>
        <v>0</v>
      </c>
      <c r="X36" s="34">
        <v>0</v>
      </c>
      <c r="Y36" s="34">
        <v>0</v>
      </c>
      <c r="Z36" s="10">
        <f t="shared" si="29"/>
        <v>0</v>
      </c>
      <c r="AA36" s="36">
        <v>0</v>
      </c>
      <c r="AB36" s="36">
        <v>0</v>
      </c>
      <c r="AC36" s="24">
        <f t="shared" si="30"/>
        <v>0</v>
      </c>
      <c r="AF36" s="24">
        <f t="shared" si="31"/>
        <v>0</v>
      </c>
      <c r="AG36" s="16"/>
      <c r="AH36" s="16"/>
      <c r="AI36" s="24">
        <f t="shared" si="32"/>
        <v>0</v>
      </c>
      <c r="AL36" s="24">
        <f t="shared" si="33"/>
        <v>0</v>
      </c>
      <c r="AM36" s="18">
        <v>26.1</v>
      </c>
      <c r="AN36" s="18">
        <v>34.700000000000003</v>
      </c>
      <c r="AO36" s="25">
        <f t="shared" si="34"/>
        <v>0</v>
      </c>
      <c r="AP36" s="18">
        <v>27.745000000000001</v>
      </c>
      <c r="AQ36" s="18">
        <v>41.145000000000003</v>
      </c>
      <c r="AR36" s="25">
        <f t="shared" si="35"/>
        <v>0</v>
      </c>
      <c r="AS36" s="18">
        <v>26.4</v>
      </c>
      <c r="AT36" s="18">
        <v>39.9</v>
      </c>
      <c r="AU36" s="25">
        <f t="shared" si="36"/>
        <v>0</v>
      </c>
      <c r="AX36" s="26">
        <f t="shared" si="37"/>
        <v>0</v>
      </c>
      <c r="BA36" s="26">
        <f t="shared" si="38"/>
        <v>0</v>
      </c>
      <c r="BD36" s="26">
        <f t="shared" si="39"/>
        <v>0</v>
      </c>
      <c r="BG36" s="27">
        <f t="shared" si="40"/>
        <v>0</v>
      </c>
      <c r="BJ36" s="27">
        <f t="shared" si="41"/>
        <v>0</v>
      </c>
      <c r="BM36" s="27">
        <f t="shared" si="42"/>
        <v>0</v>
      </c>
      <c r="BP36" s="24">
        <f t="shared" si="43"/>
        <v>0</v>
      </c>
      <c r="BS36" s="24">
        <f t="shared" si="44"/>
        <v>0</v>
      </c>
      <c r="BV36" s="24">
        <f t="shared" si="45"/>
        <v>0</v>
      </c>
    </row>
    <row r="37" spans="1:74" x14ac:dyDescent="0.2">
      <c r="A37" t="s">
        <v>177</v>
      </c>
      <c r="B37" t="s">
        <v>176</v>
      </c>
      <c r="C37" s="15">
        <v>2006</v>
      </c>
      <c r="D37" s="37">
        <v>13</v>
      </c>
      <c r="E37" t="s">
        <v>227</v>
      </c>
      <c r="F37" s="2" t="s">
        <v>33</v>
      </c>
      <c r="G37" t="s">
        <v>329</v>
      </c>
      <c r="H37" s="11">
        <f t="shared" si="23"/>
        <v>0</v>
      </c>
      <c r="I37" s="11">
        <f t="shared" si="24"/>
        <v>0</v>
      </c>
      <c r="J37" s="11">
        <f t="shared" si="25"/>
        <v>0</v>
      </c>
      <c r="K37" s="37" t="str">
        <f t="shared" si="26"/>
        <v>Nein</v>
      </c>
      <c r="L37" s="3">
        <f>MAX(S37,AB37,AN37,AW37,BF37,BO37)+LARGE((S37,AB37,AN37,AW37,BF37,BO37),2)+MAX(V37,Y37,AE37,AH37,AK37,AQ37,AT37,AZ37,BC37,BI37,BL37,BR37,BU37)+LARGE((V37,Y37,AE37,AH37,AK37,AQ37,AT37,AZ37,BC37,BI37,BL37,BR37,BU37),2)</f>
        <v>114.60499999999999</v>
      </c>
      <c r="M37" s="38">
        <f>IF($F37="M",VLOOKUP($C37,Kader_M[],4,1),VLOOKUP($C37,Kader_W[],4,1))</f>
        <v>31.4</v>
      </c>
      <c r="N37" s="38">
        <f>IF($F37="M",VLOOKUP($C37,Kader_M[],5,1),VLOOKUP($C37,Kader_W[],5,1))</f>
        <v>40.9</v>
      </c>
      <c r="O37" s="38">
        <f>IF($F37="M",VLOOKUP($C37,Kader_M[],6,1),VLOOKUP($C37,Kader_W[],6,1))</f>
        <v>29.2</v>
      </c>
      <c r="P37" s="38">
        <f>IF($F37="M",VLOOKUP($C37,Kader_M[],7,1),VLOOKUP($C37,Kader_W[],7,1))</f>
        <v>46.7</v>
      </c>
      <c r="Q37" s="38">
        <f>IF($F37="M",VLOOKUP($C37,Kader_M[],8,1),VLOOKUP($C37,Kader_W[],8,1))</f>
        <v>175.2</v>
      </c>
      <c r="R37" s="34">
        <v>24.755000000000003</v>
      </c>
      <c r="S37" s="34">
        <v>34.155000000000001</v>
      </c>
      <c r="T37" s="10">
        <f t="shared" si="27"/>
        <v>0</v>
      </c>
      <c r="U37" s="34">
        <v>25.535</v>
      </c>
      <c r="V37" s="34">
        <v>39.134999999999998</v>
      </c>
      <c r="W37" s="10">
        <f t="shared" si="28"/>
        <v>0</v>
      </c>
      <c r="X37" s="34">
        <v>0</v>
      </c>
      <c r="Y37" s="34">
        <v>0</v>
      </c>
      <c r="Z37" s="10">
        <f t="shared" si="29"/>
        <v>0</v>
      </c>
      <c r="AA37" s="36">
        <v>0</v>
      </c>
      <c r="AB37" s="36">
        <v>0</v>
      </c>
      <c r="AC37" s="24">
        <f t="shared" si="30"/>
        <v>0</v>
      </c>
      <c r="AF37" s="24">
        <f t="shared" si="31"/>
        <v>0</v>
      </c>
      <c r="AG37" s="16"/>
      <c r="AH37" s="16"/>
      <c r="AI37" s="24">
        <f t="shared" si="32"/>
        <v>0</v>
      </c>
      <c r="AL37" s="24">
        <f t="shared" si="33"/>
        <v>0</v>
      </c>
      <c r="AM37" s="18">
        <v>27.734999999999999</v>
      </c>
      <c r="AN37" s="18">
        <v>37.034999999999997</v>
      </c>
      <c r="AO37" s="25">
        <f t="shared" si="34"/>
        <v>0</v>
      </c>
      <c r="AP37" s="18">
        <v>2.48</v>
      </c>
      <c r="AQ37" s="18">
        <v>4.28</v>
      </c>
      <c r="AR37" s="25">
        <f t="shared" si="35"/>
        <v>0</v>
      </c>
      <c r="AS37" s="18">
        <v>0</v>
      </c>
      <c r="AT37" s="18">
        <v>0</v>
      </c>
      <c r="AU37" s="25">
        <f t="shared" si="36"/>
        <v>0</v>
      </c>
      <c r="AX37" s="26">
        <f t="shared" si="37"/>
        <v>0</v>
      </c>
      <c r="BA37" s="26">
        <f t="shared" si="38"/>
        <v>0</v>
      </c>
      <c r="BD37" s="26">
        <f t="shared" si="39"/>
        <v>0</v>
      </c>
      <c r="BG37" s="27">
        <f t="shared" si="40"/>
        <v>0</v>
      </c>
      <c r="BJ37" s="27">
        <f t="shared" si="41"/>
        <v>0</v>
      </c>
      <c r="BM37" s="27">
        <f t="shared" si="42"/>
        <v>0</v>
      </c>
      <c r="BP37" s="24">
        <f t="shared" si="43"/>
        <v>0</v>
      </c>
      <c r="BS37" s="24">
        <f t="shared" si="44"/>
        <v>0</v>
      </c>
      <c r="BV37" s="24">
        <f t="shared" si="45"/>
        <v>0</v>
      </c>
    </row>
    <row r="38" spans="1:74" x14ac:dyDescent="0.2">
      <c r="A38" t="s">
        <v>153</v>
      </c>
      <c r="B38" t="s">
        <v>152</v>
      </c>
      <c r="C38" s="15">
        <v>2000</v>
      </c>
      <c r="D38" s="37">
        <v>19</v>
      </c>
      <c r="E38" t="s">
        <v>222</v>
      </c>
      <c r="F38" s="2" t="s">
        <v>33</v>
      </c>
      <c r="G38" t="s">
        <v>317</v>
      </c>
      <c r="H38" s="11">
        <f t="shared" si="23"/>
        <v>2</v>
      </c>
      <c r="I38" s="11">
        <f t="shared" si="24"/>
        <v>0</v>
      </c>
      <c r="J38" s="11">
        <f t="shared" si="25"/>
        <v>0</v>
      </c>
      <c r="K38" s="37" t="str">
        <f t="shared" si="26"/>
        <v>Nein</v>
      </c>
      <c r="L38" s="3">
        <f>MAX(S38,AB38,AN38,AW38,BF38,BO38)+LARGE((S38,AB38,AN38,AW38,BF38,BO38),2)+MAX(V38,Y38,AE38,AH38,AK38,AQ38,AT38,AZ38,BC38,BI38,BL38,BR38,BU38)+LARGE((V38,Y38,AE38,AH38,AK38,AQ38,AT38,AZ38,BC38,BI38,BL38,BR38,BU38),2)</f>
        <v>109.36500000000001</v>
      </c>
      <c r="M38" s="38">
        <f>IF($F38="M",VLOOKUP($C38,Kader_M[],4,1),VLOOKUP($C38,Kader_W[],4,1))</f>
        <v>34</v>
      </c>
      <c r="N38" s="38">
        <f>IF($F38="M",VLOOKUP($C38,Kader_M[],5,1),VLOOKUP($C38,Kader_W[],5,1))</f>
        <v>43.5</v>
      </c>
      <c r="O38" s="38">
        <f>IF($F38="M",VLOOKUP($C38,Kader_M[],6,1),VLOOKUP($C38,Kader_W[],6,1))</f>
        <v>31.4</v>
      </c>
      <c r="P38" s="38">
        <f>IF($F38="M",VLOOKUP($C38,Kader_M[],7,1),VLOOKUP($C38,Kader_W[],7,1))</f>
        <v>52.2</v>
      </c>
      <c r="Q38" s="38">
        <f>IF($F38="M",VLOOKUP($C38,Kader_M[],8,1),VLOOKUP($C38,Kader_W[],8,1))</f>
        <v>191.4</v>
      </c>
      <c r="R38" s="34">
        <v>36.295000000000002</v>
      </c>
      <c r="S38" s="34">
        <v>46.195</v>
      </c>
      <c r="T38" s="10">
        <f t="shared" si="27"/>
        <v>1</v>
      </c>
      <c r="U38" s="34">
        <v>6.74</v>
      </c>
      <c r="V38" s="34">
        <v>11.64</v>
      </c>
      <c r="W38" s="10">
        <f t="shared" si="28"/>
        <v>0</v>
      </c>
      <c r="X38" s="34">
        <v>0</v>
      </c>
      <c r="Y38" s="34">
        <v>0</v>
      </c>
      <c r="Z38" s="10">
        <f t="shared" si="29"/>
        <v>0</v>
      </c>
      <c r="AA38" s="36">
        <v>0</v>
      </c>
      <c r="AB38" s="36">
        <v>0</v>
      </c>
      <c r="AC38" s="24">
        <f t="shared" si="30"/>
        <v>0</v>
      </c>
      <c r="AF38" s="24">
        <f t="shared" si="31"/>
        <v>0</v>
      </c>
      <c r="AG38" s="16"/>
      <c r="AH38" s="16"/>
      <c r="AI38" s="24">
        <f t="shared" si="32"/>
        <v>0</v>
      </c>
      <c r="AL38" s="24">
        <f t="shared" si="33"/>
        <v>0</v>
      </c>
      <c r="AM38" s="18">
        <v>36.064999999999998</v>
      </c>
      <c r="AN38" s="18">
        <v>45.265000000000001</v>
      </c>
      <c r="AO38" s="25">
        <f t="shared" si="34"/>
        <v>1</v>
      </c>
      <c r="AP38" s="18">
        <v>3.4649999999999999</v>
      </c>
      <c r="AQ38" s="18">
        <v>6.2649999999999997</v>
      </c>
      <c r="AR38" s="25">
        <f t="shared" si="35"/>
        <v>0</v>
      </c>
      <c r="AS38" s="18">
        <v>0</v>
      </c>
      <c r="AT38" s="18">
        <v>0</v>
      </c>
      <c r="AU38" s="25">
        <f t="shared" si="36"/>
        <v>0</v>
      </c>
      <c r="AX38" s="26">
        <f t="shared" si="37"/>
        <v>0</v>
      </c>
      <c r="BA38" s="26">
        <f t="shared" si="38"/>
        <v>0</v>
      </c>
      <c r="BD38" s="26">
        <f t="shared" si="39"/>
        <v>0</v>
      </c>
      <c r="BG38" s="27">
        <f t="shared" si="40"/>
        <v>0</v>
      </c>
      <c r="BJ38" s="27">
        <f t="shared" si="41"/>
        <v>0</v>
      </c>
      <c r="BM38" s="27">
        <f t="shared" si="42"/>
        <v>0</v>
      </c>
      <c r="BP38" s="24">
        <f t="shared" si="43"/>
        <v>0</v>
      </c>
      <c r="BS38" s="24">
        <f t="shared" si="44"/>
        <v>0</v>
      </c>
      <c r="BV38" s="24">
        <f t="shared" si="45"/>
        <v>0</v>
      </c>
    </row>
    <row r="39" spans="1:74" x14ac:dyDescent="0.2">
      <c r="A39" t="s">
        <v>463</v>
      </c>
      <c r="B39" t="s">
        <v>478</v>
      </c>
      <c r="C39" s="39">
        <v>2000</v>
      </c>
      <c r="D39" s="37">
        <v>19</v>
      </c>
      <c r="F39" s="2" t="s">
        <v>33</v>
      </c>
      <c r="G39" t="s">
        <v>407</v>
      </c>
      <c r="H39" s="11">
        <f t="shared" si="23"/>
        <v>0</v>
      </c>
      <c r="I39" s="11">
        <f t="shared" si="24"/>
        <v>0</v>
      </c>
      <c r="J39" s="11">
        <f t="shared" si="25"/>
        <v>0</v>
      </c>
      <c r="K39" s="37" t="str">
        <f t="shared" si="26"/>
        <v>Nein</v>
      </c>
      <c r="L39" s="3">
        <f>MAX(S39,AB39,AN39,AW39,BF39,BO39)+LARGE((S39,AB39,AN39,AW39,BF39,BO39),2)+MAX(V39,Y39,AE39,AH39,AK39,AQ39,AT39,AZ39,BC39,BI39,BL39,BR39,BU39)+LARGE((V39,Y39,AE39,AH39,AK39,AQ39,AT39,AZ39,BC39,BI39,BL39,BR39,BU39),2)</f>
        <v>93.194999999999993</v>
      </c>
      <c r="M39" s="38">
        <f>IF($F39="M",VLOOKUP($C39,Kader_M[],4,1),VLOOKUP($C39,Kader_W[],4,1))</f>
        <v>34</v>
      </c>
      <c r="N39" s="38">
        <f>IF($F39="M",VLOOKUP($C39,Kader_M[],5,1),VLOOKUP($C39,Kader_W[],5,1))</f>
        <v>43.5</v>
      </c>
      <c r="O39" s="38">
        <f>IF($F39="M",VLOOKUP($C39,Kader_M[],6,1),VLOOKUP($C39,Kader_W[],6,1))</f>
        <v>31.4</v>
      </c>
      <c r="P39" s="38">
        <f>IF($F39="M",VLOOKUP($C39,Kader_M[],7,1),VLOOKUP($C39,Kader_W[],7,1))</f>
        <v>52.2</v>
      </c>
      <c r="Q39" s="38">
        <f>IF($F39="M",VLOOKUP($C39,Kader_M[],8,1),VLOOKUP($C39,Kader_W[],8,1))</f>
        <v>191.4</v>
      </c>
      <c r="R39" s="34">
        <v>0</v>
      </c>
      <c r="S39" s="34">
        <v>0</v>
      </c>
      <c r="T39" s="10">
        <f t="shared" si="27"/>
        <v>0</v>
      </c>
      <c r="U39" s="34">
        <v>0</v>
      </c>
      <c r="V39" s="34">
        <v>0</v>
      </c>
      <c r="W39" s="10">
        <f t="shared" si="28"/>
        <v>0</v>
      </c>
      <c r="X39" s="34">
        <v>0</v>
      </c>
      <c r="Y39" s="34">
        <v>0</v>
      </c>
      <c r="Z39" s="10">
        <f t="shared" si="29"/>
        <v>0</v>
      </c>
      <c r="AA39" s="36">
        <v>0</v>
      </c>
      <c r="AB39" s="36">
        <v>0</v>
      </c>
      <c r="AC39" s="24">
        <f t="shared" si="30"/>
        <v>0</v>
      </c>
      <c r="AF39" s="24">
        <f t="shared" si="31"/>
        <v>0</v>
      </c>
      <c r="AG39" s="16"/>
      <c r="AH39" s="16"/>
      <c r="AI39" s="24">
        <f t="shared" si="32"/>
        <v>0</v>
      </c>
      <c r="AL39" s="24">
        <f t="shared" si="33"/>
        <v>0</v>
      </c>
      <c r="AM39" s="18">
        <v>32.480000000000004</v>
      </c>
      <c r="AN39" s="18">
        <v>41.88</v>
      </c>
      <c r="AO39" s="25">
        <f t="shared" si="34"/>
        <v>0</v>
      </c>
      <c r="AP39" s="18">
        <v>29.115000000000002</v>
      </c>
      <c r="AQ39" s="18">
        <v>51.314999999999998</v>
      </c>
      <c r="AR39" s="25">
        <f t="shared" si="35"/>
        <v>0</v>
      </c>
      <c r="AS39" s="18">
        <v>0</v>
      </c>
      <c r="AT39" s="18">
        <v>0</v>
      </c>
      <c r="AU39" s="25">
        <f t="shared" si="36"/>
        <v>0</v>
      </c>
      <c r="AX39" s="26">
        <f t="shared" si="37"/>
        <v>0</v>
      </c>
      <c r="BA39" s="26">
        <f t="shared" si="38"/>
        <v>0</v>
      </c>
      <c r="BD39" s="26">
        <f t="shared" si="39"/>
        <v>0</v>
      </c>
      <c r="BG39" s="27">
        <f t="shared" si="40"/>
        <v>0</v>
      </c>
      <c r="BJ39" s="27">
        <f t="shared" si="41"/>
        <v>0</v>
      </c>
      <c r="BM39" s="27">
        <f t="shared" si="42"/>
        <v>0</v>
      </c>
      <c r="BP39" s="24">
        <f t="shared" si="43"/>
        <v>0</v>
      </c>
      <c r="BS39" s="24">
        <f t="shared" si="44"/>
        <v>0</v>
      </c>
      <c r="BV39" s="24">
        <f t="shared" si="45"/>
        <v>0</v>
      </c>
    </row>
    <row r="40" spans="1:74" x14ac:dyDescent="0.2">
      <c r="A40" t="s">
        <v>464</v>
      </c>
      <c r="B40" t="s">
        <v>473</v>
      </c>
      <c r="C40" s="39">
        <v>2000</v>
      </c>
      <c r="D40" s="37">
        <v>19</v>
      </c>
      <c r="F40" s="2" t="s">
        <v>33</v>
      </c>
      <c r="G40" t="s">
        <v>399</v>
      </c>
      <c r="H40" s="11">
        <f t="shared" si="23"/>
        <v>0</v>
      </c>
      <c r="I40" s="11">
        <f t="shared" si="24"/>
        <v>0</v>
      </c>
      <c r="J40" s="11">
        <f t="shared" si="25"/>
        <v>0</v>
      </c>
      <c r="K40" s="37" t="str">
        <f t="shared" si="26"/>
        <v>Nein</v>
      </c>
      <c r="L40" s="3">
        <f>MAX(S40,AB40,AN40,AW40,BF40,BO40)+LARGE((S40,AB40,AN40,AW40,BF40,BO40),2)+MAX(V40,Y40,AE40,AH40,AK40,AQ40,AT40,AZ40,BC40,BI40,BL40,BR40,BU40)+LARGE((V40,Y40,AE40,AH40,AK40,AQ40,AT40,AZ40,BC40,BI40,BL40,BR40,BU40),2)</f>
        <v>90.805000000000007</v>
      </c>
      <c r="M40" s="38">
        <f>IF($F40="M",VLOOKUP($C40,Kader_M[],4,1),VLOOKUP($C40,Kader_W[],4,1))</f>
        <v>34</v>
      </c>
      <c r="N40" s="38">
        <f>IF($F40="M",VLOOKUP($C40,Kader_M[],5,1),VLOOKUP($C40,Kader_W[],5,1))</f>
        <v>43.5</v>
      </c>
      <c r="O40" s="38">
        <f>IF($F40="M",VLOOKUP($C40,Kader_M[],6,1),VLOOKUP($C40,Kader_W[],6,1))</f>
        <v>31.4</v>
      </c>
      <c r="P40" s="38">
        <f>IF($F40="M",VLOOKUP($C40,Kader_M[],7,1),VLOOKUP($C40,Kader_W[],7,1))</f>
        <v>52.2</v>
      </c>
      <c r="Q40" s="38">
        <f>IF($F40="M",VLOOKUP($C40,Kader_M[],8,1),VLOOKUP($C40,Kader_W[],8,1))</f>
        <v>191.4</v>
      </c>
      <c r="R40" s="34">
        <v>0</v>
      </c>
      <c r="S40" s="34">
        <v>0</v>
      </c>
      <c r="T40" s="10">
        <f t="shared" si="27"/>
        <v>0</v>
      </c>
      <c r="U40" s="34">
        <v>0</v>
      </c>
      <c r="V40" s="34">
        <v>0</v>
      </c>
      <c r="W40" s="10">
        <f t="shared" si="28"/>
        <v>0</v>
      </c>
      <c r="X40" s="34">
        <v>0</v>
      </c>
      <c r="Y40" s="34">
        <v>0</v>
      </c>
      <c r="Z40" s="10">
        <f t="shared" si="29"/>
        <v>0</v>
      </c>
      <c r="AA40" s="36">
        <v>0</v>
      </c>
      <c r="AB40" s="36">
        <v>0</v>
      </c>
      <c r="AC40" s="24">
        <f t="shared" si="30"/>
        <v>0</v>
      </c>
      <c r="AF40" s="24">
        <f t="shared" si="31"/>
        <v>0</v>
      </c>
      <c r="AG40" s="16"/>
      <c r="AH40" s="16"/>
      <c r="AI40" s="24">
        <f t="shared" si="32"/>
        <v>0</v>
      </c>
      <c r="AL40" s="24">
        <f t="shared" si="33"/>
        <v>0</v>
      </c>
      <c r="AM40" s="18">
        <v>33.590000000000003</v>
      </c>
      <c r="AN40" s="18">
        <v>43.09</v>
      </c>
      <c r="AO40" s="25">
        <f t="shared" si="34"/>
        <v>0</v>
      </c>
      <c r="AP40" s="18">
        <v>31.015000000000001</v>
      </c>
      <c r="AQ40" s="18">
        <v>47.715000000000003</v>
      </c>
      <c r="AR40" s="25">
        <f t="shared" si="35"/>
        <v>0</v>
      </c>
      <c r="AS40" s="18">
        <v>0</v>
      </c>
      <c r="AT40" s="18">
        <v>0</v>
      </c>
      <c r="AU40" s="25">
        <f t="shared" si="36"/>
        <v>0</v>
      </c>
      <c r="AX40" s="26">
        <f t="shared" si="37"/>
        <v>0</v>
      </c>
      <c r="BA40" s="26">
        <f t="shared" si="38"/>
        <v>0</v>
      </c>
      <c r="BD40" s="26">
        <f t="shared" si="39"/>
        <v>0</v>
      </c>
      <c r="BG40" s="27">
        <f t="shared" si="40"/>
        <v>0</v>
      </c>
      <c r="BJ40" s="27">
        <f t="shared" si="41"/>
        <v>0</v>
      </c>
      <c r="BM40" s="27">
        <f t="shared" si="42"/>
        <v>0</v>
      </c>
      <c r="BP40" s="24">
        <f t="shared" si="43"/>
        <v>0</v>
      </c>
      <c r="BS40" s="24">
        <f t="shared" si="44"/>
        <v>0</v>
      </c>
      <c r="BV40" s="24">
        <f t="shared" si="45"/>
        <v>0</v>
      </c>
    </row>
    <row r="41" spans="1:74" x14ac:dyDescent="0.2">
      <c r="A41" t="s">
        <v>462</v>
      </c>
      <c r="B41" t="s">
        <v>472</v>
      </c>
      <c r="C41" s="39">
        <v>2001</v>
      </c>
      <c r="D41" s="37">
        <v>18</v>
      </c>
      <c r="F41" s="2" t="s">
        <v>33</v>
      </c>
      <c r="G41" t="s">
        <v>398</v>
      </c>
      <c r="H41" s="11">
        <f t="shared" si="23"/>
        <v>0</v>
      </c>
      <c r="I41" s="11">
        <f t="shared" si="24"/>
        <v>0</v>
      </c>
      <c r="J41" s="11">
        <f t="shared" si="25"/>
        <v>0</v>
      </c>
      <c r="K41" s="37" t="str">
        <f t="shared" si="26"/>
        <v>Nein</v>
      </c>
      <c r="L41" s="3">
        <f>MAX(S41,AB41,AN41,AW41,BF41,BO41)+LARGE((S41,AB41,AN41,AW41,BF41,BO41),2)+MAX(V41,Y41,AE41,AH41,AK41,AQ41,AT41,AZ41,BC41,BI41,BL41,BR41,BU41)+LARGE((V41,Y41,AE41,AH41,AK41,AQ41,AT41,AZ41,BC41,BI41,BL41,BR41,BU41),2)</f>
        <v>84.64</v>
      </c>
      <c r="M41" s="38">
        <f>IF($F41="M",VLOOKUP($C41,Kader_M[],4,1),VLOOKUP($C41,Kader_W[],4,1))</f>
        <v>33.6</v>
      </c>
      <c r="N41" s="38">
        <f>IF($F41="M",VLOOKUP($C41,Kader_M[],5,1),VLOOKUP($C41,Kader_W[],5,1))</f>
        <v>43.1</v>
      </c>
      <c r="O41" s="38">
        <f>IF($F41="M",VLOOKUP($C41,Kader_M[],6,1),VLOOKUP($C41,Kader_W[],6,1))</f>
        <v>31.2</v>
      </c>
      <c r="P41" s="38">
        <f>IF($F41="M",VLOOKUP($C41,Kader_M[],7,1),VLOOKUP($C41,Kader_W[],7,1))</f>
        <v>51</v>
      </c>
      <c r="Q41" s="38">
        <f>IF($F41="M",VLOOKUP($C41,Kader_M[],8,1),VLOOKUP($C41,Kader_W[],8,1))</f>
        <v>188.2</v>
      </c>
      <c r="R41" s="34">
        <v>0</v>
      </c>
      <c r="S41" s="34">
        <v>0</v>
      </c>
      <c r="T41" s="10">
        <f t="shared" si="27"/>
        <v>0</v>
      </c>
      <c r="U41" s="34">
        <v>0</v>
      </c>
      <c r="V41" s="34">
        <v>0</v>
      </c>
      <c r="W41" s="10">
        <f t="shared" si="28"/>
        <v>0</v>
      </c>
      <c r="X41" s="34">
        <v>0</v>
      </c>
      <c r="Y41" s="34">
        <v>0</v>
      </c>
      <c r="Z41" s="10">
        <f t="shared" si="29"/>
        <v>0</v>
      </c>
      <c r="AA41" s="36">
        <v>0</v>
      </c>
      <c r="AB41" s="36">
        <v>0</v>
      </c>
      <c r="AC41" s="24">
        <f t="shared" si="30"/>
        <v>0</v>
      </c>
      <c r="AF41" s="24">
        <f t="shared" si="31"/>
        <v>0</v>
      </c>
      <c r="AG41" s="16"/>
      <c r="AH41" s="16"/>
      <c r="AI41" s="24">
        <f t="shared" si="32"/>
        <v>0</v>
      </c>
      <c r="AL41" s="24">
        <f t="shared" si="33"/>
        <v>0</v>
      </c>
      <c r="AM41" s="18">
        <v>30.09</v>
      </c>
      <c r="AN41" s="18">
        <v>38.99</v>
      </c>
      <c r="AO41" s="25">
        <f t="shared" si="34"/>
        <v>0</v>
      </c>
      <c r="AP41" s="18">
        <v>27.05</v>
      </c>
      <c r="AQ41" s="18">
        <v>45.65</v>
      </c>
      <c r="AR41" s="25">
        <f t="shared" si="35"/>
        <v>0</v>
      </c>
      <c r="AS41" s="18">
        <v>0</v>
      </c>
      <c r="AT41" s="18">
        <v>0</v>
      </c>
      <c r="AU41" s="25">
        <f t="shared" si="36"/>
        <v>0</v>
      </c>
      <c r="AX41" s="26">
        <f t="shared" si="37"/>
        <v>0</v>
      </c>
      <c r="BA41" s="26">
        <f t="shared" si="38"/>
        <v>0</v>
      </c>
      <c r="BD41" s="26">
        <f t="shared" si="39"/>
        <v>0</v>
      </c>
      <c r="BG41" s="27">
        <f t="shared" si="40"/>
        <v>0</v>
      </c>
      <c r="BJ41" s="27">
        <f t="shared" si="41"/>
        <v>0</v>
      </c>
      <c r="BM41" s="27">
        <f t="shared" si="42"/>
        <v>0</v>
      </c>
      <c r="BP41" s="24">
        <f t="shared" si="43"/>
        <v>0</v>
      </c>
      <c r="BS41" s="24">
        <f t="shared" si="44"/>
        <v>0</v>
      </c>
      <c r="BV41" s="24">
        <f t="shared" si="45"/>
        <v>0</v>
      </c>
    </row>
    <row r="42" spans="1:74" x14ac:dyDescent="0.2">
      <c r="A42" t="s">
        <v>204</v>
      </c>
      <c r="B42" t="s">
        <v>203</v>
      </c>
      <c r="C42" s="15">
        <v>2003</v>
      </c>
      <c r="D42" s="37">
        <v>16</v>
      </c>
      <c r="E42" t="s">
        <v>229</v>
      </c>
      <c r="F42" s="2" t="s">
        <v>33</v>
      </c>
      <c r="G42" t="s">
        <v>346</v>
      </c>
      <c r="H42" s="11">
        <f t="shared" si="23"/>
        <v>1</v>
      </c>
      <c r="I42" s="11">
        <f t="shared" si="24"/>
        <v>0</v>
      </c>
      <c r="J42" s="11">
        <f t="shared" si="25"/>
        <v>0</v>
      </c>
      <c r="K42" s="37" t="str">
        <f t="shared" si="26"/>
        <v>Nein</v>
      </c>
      <c r="L42" s="3">
        <f>MAX(S42,AB42,AN42,AW42,BF42,BO42)+LARGE((S42,AB42,AN42,AW42,BF42,BO42),2)+MAX(V42,Y42,AE42,AH42,AK42,AQ42,AT42,AZ42,BC42,BI42,BL42,BR42,BU42)+LARGE((V42,Y42,AE42,AH42,AK42,AQ42,AT42,AZ42,BC42,BI42,BL42,BR42,BU42),2)</f>
        <v>84.49</v>
      </c>
      <c r="M42" s="38">
        <f>IF($F42="M",VLOOKUP($C42,Kader_M[],4,1),VLOOKUP($C42,Kader_W[],4,1))</f>
        <v>32.799999999999997</v>
      </c>
      <c r="N42" s="38">
        <f>IF($F42="M",VLOOKUP($C42,Kader_M[],5,1),VLOOKUP($C42,Kader_W[],5,1))</f>
        <v>42.3</v>
      </c>
      <c r="O42" s="38">
        <f>IF($F42="M",VLOOKUP($C42,Kader_M[],6,1),VLOOKUP($C42,Kader_W[],6,1))</f>
        <v>30.8</v>
      </c>
      <c r="P42" s="38">
        <f>IF($F42="M",VLOOKUP($C42,Kader_M[],7,1),VLOOKUP($C42,Kader_W[],7,1))</f>
        <v>49.4</v>
      </c>
      <c r="Q42" s="38">
        <f>IF($F42="M",VLOOKUP($C42,Kader_M[],8,1),VLOOKUP($C42,Kader_W[],8,1))</f>
        <v>183.4</v>
      </c>
      <c r="R42" s="34">
        <v>33.56</v>
      </c>
      <c r="S42" s="34">
        <v>42.660000000000004</v>
      </c>
      <c r="T42" s="10">
        <f t="shared" si="27"/>
        <v>1</v>
      </c>
      <c r="U42" s="34">
        <v>9.66</v>
      </c>
      <c r="V42" s="34">
        <v>16.16</v>
      </c>
      <c r="W42" s="10">
        <f t="shared" si="28"/>
        <v>0</v>
      </c>
      <c r="X42" s="34">
        <v>15.37</v>
      </c>
      <c r="Y42" s="34">
        <v>25.669999999999998</v>
      </c>
      <c r="Z42" s="10">
        <f t="shared" si="29"/>
        <v>0</v>
      </c>
      <c r="AA42" s="36">
        <v>0</v>
      </c>
      <c r="AB42" s="36">
        <v>0</v>
      </c>
      <c r="AC42" s="24">
        <f t="shared" si="30"/>
        <v>0</v>
      </c>
      <c r="AF42" s="24">
        <f t="shared" si="31"/>
        <v>0</v>
      </c>
      <c r="AG42" s="16"/>
      <c r="AH42" s="16"/>
      <c r="AI42" s="24">
        <f t="shared" si="32"/>
        <v>0</v>
      </c>
      <c r="AL42" s="24">
        <f t="shared" si="33"/>
        <v>0</v>
      </c>
      <c r="AM42" s="18">
        <v>0</v>
      </c>
      <c r="AN42" s="18">
        <v>0</v>
      </c>
      <c r="AO42" s="25">
        <f t="shared" si="34"/>
        <v>0</v>
      </c>
      <c r="AP42" s="18">
        <v>0</v>
      </c>
      <c r="AQ42" s="18">
        <v>0</v>
      </c>
      <c r="AR42" s="25">
        <f t="shared" si="35"/>
        <v>0</v>
      </c>
      <c r="AS42" s="18">
        <v>0</v>
      </c>
      <c r="AT42" s="18">
        <v>0</v>
      </c>
      <c r="AU42" s="25">
        <f t="shared" si="36"/>
        <v>0</v>
      </c>
      <c r="AX42" s="26">
        <f t="shared" si="37"/>
        <v>0</v>
      </c>
      <c r="BA42" s="26">
        <f t="shared" si="38"/>
        <v>0</v>
      </c>
      <c r="BD42" s="26">
        <f t="shared" si="39"/>
        <v>0</v>
      </c>
      <c r="BG42" s="27">
        <f t="shared" si="40"/>
        <v>0</v>
      </c>
      <c r="BJ42" s="27">
        <f t="shared" si="41"/>
        <v>0</v>
      </c>
      <c r="BM42" s="27">
        <f t="shared" si="42"/>
        <v>0</v>
      </c>
      <c r="BP42" s="24">
        <f t="shared" si="43"/>
        <v>0</v>
      </c>
      <c r="BS42" s="24">
        <f t="shared" si="44"/>
        <v>0</v>
      </c>
      <c r="BV42" s="24">
        <f t="shared" si="45"/>
        <v>0</v>
      </c>
    </row>
    <row r="43" spans="1:74" x14ac:dyDescent="0.2">
      <c r="A43" t="s">
        <v>457</v>
      </c>
      <c r="B43" t="s">
        <v>470</v>
      </c>
      <c r="C43" s="39">
        <v>2005</v>
      </c>
      <c r="D43" s="37">
        <v>14</v>
      </c>
      <c r="F43" s="2" t="s">
        <v>33</v>
      </c>
      <c r="G43" t="s">
        <v>400</v>
      </c>
      <c r="H43" s="11">
        <f t="shared" si="23"/>
        <v>0</v>
      </c>
      <c r="I43" s="11">
        <f t="shared" si="24"/>
        <v>0</v>
      </c>
      <c r="J43" s="11">
        <f t="shared" si="25"/>
        <v>0</v>
      </c>
      <c r="K43" s="37" t="str">
        <f t="shared" si="26"/>
        <v>Nein</v>
      </c>
      <c r="L43" s="3">
        <f>MAX(S43,AB43,AN43,AW43,BF43,BO43)+LARGE((S43,AB43,AN43,AW43,BF43,BO43),2)+MAX(V43,Y43,AE43,AH43,AK43,AQ43,AT43,AZ43,BC43,BI43,BL43,BR43,BU43)+LARGE((V43,Y43,AE43,AH43,AK43,AQ43,AT43,AZ43,BC43,BI43,BL43,BR43,BU43),2)</f>
        <v>78.555000000000007</v>
      </c>
      <c r="M43" s="38">
        <f>IF($F43="M",VLOOKUP($C43,Kader_M[],4,1),VLOOKUP($C43,Kader_W[],4,1))</f>
        <v>31.8</v>
      </c>
      <c r="N43" s="38">
        <f>IF($F43="M",VLOOKUP($C43,Kader_M[],5,1),VLOOKUP($C43,Kader_W[],5,1))</f>
        <v>41.3</v>
      </c>
      <c r="O43" s="38">
        <f>IF($F43="M",VLOOKUP($C43,Kader_M[],6,1),VLOOKUP($C43,Kader_W[],6,1))</f>
        <v>30.2</v>
      </c>
      <c r="P43" s="38">
        <f>IF($F43="M",VLOOKUP($C43,Kader_M[],7,1),VLOOKUP($C43,Kader_W[],7,1))</f>
        <v>48</v>
      </c>
      <c r="Q43" s="38">
        <f>IF($F43="M",VLOOKUP($C43,Kader_M[],8,1),VLOOKUP($C43,Kader_W[],8,1))</f>
        <v>178.6</v>
      </c>
      <c r="R43" s="34">
        <v>0</v>
      </c>
      <c r="S43" s="34">
        <v>0</v>
      </c>
      <c r="T43" s="10">
        <f t="shared" si="27"/>
        <v>0</v>
      </c>
      <c r="U43" s="34">
        <v>0</v>
      </c>
      <c r="V43" s="34">
        <v>0</v>
      </c>
      <c r="W43" s="10">
        <f t="shared" si="28"/>
        <v>0</v>
      </c>
      <c r="X43" s="34">
        <v>0</v>
      </c>
      <c r="Y43" s="34">
        <v>0</v>
      </c>
      <c r="Z43" s="10">
        <f t="shared" si="29"/>
        <v>0</v>
      </c>
      <c r="AA43" s="36">
        <v>0</v>
      </c>
      <c r="AB43" s="36">
        <v>0</v>
      </c>
      <c r="AC43" s="24">
        <f t="shared" si="30"/>
        <v>0</v>
      </c>
      <c r="AF43" s="24">
        <f t="shared" si="31"/>
        <v>0</v>
      </c>
      <c r="AG43" s="16"/>
      <c r="AH43" s="16"/>
      <c r="AI43" s="24">
        <f t="shared" si="32"/>
        <v>0</v>
      </c>
      <c r="AL43" s="24">
        <f t="shared" si="33"/>
        <v>0</v>
      </c>
      <c r="AM43" s="18">
        <v>27.369999999999997</v>
      </c>
      <c r="AN43" s="18">
        <v>36.67</v>
      </c>
      <c r="AO43" s="25">
        <f t="shared" si="34"/>
        <v>0</v>
      </c>
      <c r="AP43" s="18">
        <v>25.685000000000002</v>
      </c>
      <c r="AQ43" s="18">
        <v>41.884999999999998</v>
      </c>
      <c r="AR43" s="25">
        <f t="shared" si="35"/>
        <v>0</v>
      </c>
      <c r="AS43" s="18">
        <v>0</v>
      </c>
      <c r="AT43" s="18">
        <v>0</v>
      </c>
      <c r="AU43" s="25">
        <f t="shared" si="36"/>
        <v>0</v>
      </c>
      <c r="AX43" s="26">
        <f t="shared" si="37"/>
        <v>0</v>
      </c>
      <c r="BA43" s="26">
        <f t="shared" si="38"/>
        <v>0</v>
      </c>
      <c r="BD43" s="26">
        <f t="shared" si="39"/>
        <v>0</v>
      </c>
      <c r="BG43" s="27">
        <f t="shared" si="40"/>
        <v>0</v>
      </c>
      <c r="BJ43" s="27">
        <f t="shared" si="41"/>
        <v>0</v>
      </c>
      <c r="BM43" s="27">
        <f t="shared" si="42"/>
        <v>0</v>
      </c>
      <c r="BP43" s="24">
        <f t="shared" si="43"/>
        <v>0</v>
      </c>
      <c r="BS43" s="24">
        <f t="shared" si="44"/>
        <v>0</v>
      </c>
      <c r="BV43" s="24">
        <f t="shared" si="45"/>
        <v>0</v>
      </c>
    </row>
    <row r="44" spans="1:74" x14ac:dyDescent="0.2">
      <c r="A44" t="s">
        <v>125</v>
      </c>
      <c r="B44" t="s">
        <v>124</v>
      </c>
      <c r="C44" s="15">
        <v>2004</v>
      </c>
      <c r="D44" s="37">
        <v>15</v>
      </c>
      <c r="E44" t="s">
        <v>243</v>
      </c>
      <c r="F44" s="2" t="s">
        <v>33</v>
      </c>
      <c r="G44" t="s">
        <v>300</v>
      </c>
      <c r="H44" s="11">
        <f t="shared" si="23"/>
        <v>0</v>
      </c>
      <c r="I44" s="11">
        <f t="shared" si="24"/>
        <v>0</v>
      </c>
      <c r="J44" s="11">
        <f t="shared" si="25"/>
        <v>0</v>
      </c>
      <c r="K44" s="37" t="str">
        <f t="shared" si="26"/>
        <v>Nein</v>
      </c>
      <c r="L44" s="3">
        <f>MAX(S44,AB44,AN44,AW44,BF44,BO44)+LARGE((S44,AB44,AN44,AW44,BF44,BO44),2)+MAX(V44,Y44,AE44,AH44,AK44,AQ44,AT44,AZ44,BC44,BI44,BL44,BR44,BU44)+LARGE((V44,Y44,AE44,AH44,AK44,AQ44,AT44,AZ44,BC44,BI44,BL44,BR44,BU44),2)</f>
        <v>78.2</v>
      </c>
      <c r="M44" s="38">
        <f>IF($F44="M",VLOOKUP($C44,Kader_M[],4,1),VLOOKUP($C44,Kader_W[],4,1))</f>
        <v>32.4</v>
      </c>
      <c r="N44" s="38">
        <f>IF($F44="M",VLOOKUP($C44,Kader_M[],5,1),VLOOKUP($C44,Kader_W[],5,1))</f>
        <v>41.9</v>
      </c>
      <c r="O44" s="38">
        <f>IF($F44="M",VLOOKUP($C44,Kader_M[],6,1),VLOOKUP($C44,Kader_W[],6,1))</f>
        <v>30.6</v>
      </c>
      <c r="P44" s="38">
        <f>IF($F44="M",VLOOKUP($C44,Kader_M[],7,1),VLOOKUP($C44,Kader_W[],7,1))</f>
        <v>48.7</v>
      </c>
      <c r="Q44" s="38">
        <f>IF($F44="M",VLOOKUP($C44,Kader_M[],8,1),VLOOKUP($C44,Kader_W[],8,1))</f>
        <v>181.2</v>
      </c>
      <c r="R44" s="34">
        <v>27.23</v>
      </c>
      <c r="S44" s="34">
        <v>36.730000000000004</v>
      </c>
      <c r="T44" s="10">
        <f t="shared" si="27"/>
        <v>0</v>
      </c>
      <c r="U44" s="34">
        <v>24.87</v>
      </c>
      <c r="V44" s="34">
        <v>41.47</v>
      </c>
      <c r="W44" s="10">
        <f t="shared" si="28"/>
        <v>0</v>
      </c>
      <c r="X44" s="34">
        <v>0</v>
      </c>
      <c r="Y44" s="34">
        <v>0</v>
      </c>
      <c r="Z44" s="10">
        <f t="shared" si="29"/>
        <v>0</v>
      </c>
      <c r="AA44" s="36">
        <v>0</v>
      </c>
      <c r="AB44" s="36">
        <v>0</v>
      </c>
      <c r="AC44" s="24">
        <f t="shared" si="30"/>
        <v>0</v>
      </c>
      <c r="AF44" s="24">
        <f t="shared" si="31"/>
        <v>0</v>
      </c>
      <c r="AG44" s="16"/>
      <c r="AH44" s="16"/>
      <c r="AI44" s="24">
        <f t="shared" si="32"/>
        <v>0</v>
      </c>
      <c r="AL44" s="24">
        <f t="shared" si="33"/>
        <v>0</v>
      </c>
      <c r="AM44" s="18">
        <v>0</v>
      </c>
      <c r="AN44" s="18">
        <v>0</v>
      </c>
      <c r="AO44" s="25">
        <f t="shared" si="34"/>
        <v>0</v>
      </c>
      <c r="AP44" s="18">
        <v>0</v>
      </c>
      <c r="AQ44" s="18">
        <v>0</v>
      </c>
      <c r="AR44" s="25">
        <f t="shared" si="35"/>
        <v>0</v>
      </c>
      <c r="AS44" s="18">
        <v>0</v>
      </c>
      <c r="AT44" s="18">
        <v>0</v>
      </c>
      <c r="AU44" s="25">
        <f t="shared" si="36"/>
        <v>0</v>
      </c>
      <c r="AX44" s="26">
        <f t="shared" si="37"/>
        <v>0</v>
      </c>
      <c r="BA44" s="26">
        <f t="shared" si="38"/>
        <v>0</v>
      </c>
      <c r="BD44" s="26">
        <f t="shared" si="39"/>
        <v>0</v>
      </c>
      <c r="BG44" s="27">
        <f t="shared" si="40"/>
        <v>0</v>
      </c>
      <c r="BJ44" s="27">
        <f t="shared" si="41"/>
        <v>0</v>
      </c>
      <c r="BM44" s="27">
        <f t="shared" si="42"/>
        <v>0</v>
      </c>
      <c r="BP44" s="24">
        <f t="shared" si="43"/>
        <v>0</v>
      </c>
      <c r="BS44" s="24">
        <f t="shared" si="44"/>
        <v>0</v>
      </c>
      <c r="BV44" s="24">
        <f t="shared" si="45"/>
        <v>0</v>
      </c>
    </row>
    <row r="45" spans="1:74" x14ac:dyDescent="0.2">
      <c r="A45" t="s">
        <v>455</v>
      </c>
      <c r="B45" t="s">
        <v>476</v>
      </c>
      <c r="C45" s="39">
        <v>2006</v>
      </c>
      <c r="D45" s="37">
        <v>13</v>
      </c>
      <c r="F45" s="2" t="s">
        <v>33</v>
      </c>
      <c r="G45" t="s">
        <v>406</v>
      </c>
      <c r="H45" s="11">
        <f t="shared" si="23"/>
        <v>0</v>
      </c>
      <c r="I45" s="11">
        <f t="shared" si="24"/>
        <v>0</v>
      </c>
      <c r="J45" s="11">
        <f t="shared" si="25"/>
        <v>0</v>
      </c>
      <c r="K45" s="37" t="str">
        <f t="shared" si="26"/>
        <v>Nein</v>
      </c>
      <c r="L45" s="3">
        <f>MAX(S45,AB45,AN45,AW45,BF45,BO45)+LARGE((S45,AB45,AN45,AW45,BF45,BO45),2)+MAX(V45,Y45,AE45,AH45,AK45,AQ45,AT45,AZ45,BC45,BI45,BL45,BR45,BU45)+LARGE((V45,Y45,AE45,AH45,AK45,AQ45,AT45,AZ45,BC45,BI45,BL45,BR45,BU45),2)</f>
        <v>76.775000000000006</v>
      </c>
      <c r="M45" s="38">
        <f>IF($F45="M",VLOOKUP($C45,Kader_M[],4,1),VLOOKUP($C45,Kader_W[],4,1))</f>
        <v>31.4</v>
      </c>
      <c r="N45" s="38">
        <f>IF($F45="M",VLOOKUP($C45,Kader_M[],5,1),VLOOKUP($C45,Kader_W[],5,1))</f>
        <v>40.9</v>
      </c>
      <c r="O45" s="38">
        <f>IF($F45="M",VLOOKUP($C45,Kader_M[],6,1),VLOOKUP($C45,Kader_W[],6,1))</f>
        <v>29.2</v>
      </c>
      <c r="P45" s="38">
        <f>IF($F45="M",VLOOKUP($C45,Kader_M[],7,1),VLOOKUP($C45,Kader_W[],7,1))</f>
        <v>46.7</v>
      </c>
      <c r="Q45" s="38">
        <f>IF($F45="M",VLOOKUP($C45,Kader_M[],8,1),VLOOKUP($C45,Kader_W[],8,1))</f>
        <v>175.2</v>
      </c>
      <c r="R45" s="34">
        <v>0</v>
      </c>
      <c r="S45" s="34">
        <v>0</v>
      </c>
      <c r="T45" s="10">
        <f t="shared" si="27"/>
        <v>0</v>
      </c>
      <c r="U45" s="34">
        <v>0</v>
      </c>
      <c r="V45" s="34">
        <v>0</v>
      </c>
      <c r="W45" s="10">
        <f t="shared" si="28"/>
        <v>0</v>
      </c>
      <c r="X45" s="34">
        <v>0</v>
      </c>
      <c r="Y45" s="34">
        <v>0</v>
      </c>
      <c r="Z45" s="10">
        <f t="shared" si="29"/>
        <v>0</v>
      </c>
      <c r="AA45" s="36">
        <v>0</v>
      </c>
      <c r="AB45" s="36">
        <v>0</v>
      </c>
      <c r="AC45" s="24">
        <f t="shared" si="30"/>
        <v>0</v>
      </c>
      <c r="AF45" s="24">
        <f t="shared" si="31"/>
        <v>0</v>
      </c>
      <c r="AG45" s="16"/>
      <c r="AH45" s="16"/>
      <c r="AI45" s="24">
        <f t="shared" si="32"/>
        <v>0</v>
      </c>
      <c r="AL45" s="24">
        <f t="shared" si="33"/>
        <v>0</v>
      </c>
      <c r="AM45" s="18">
        <v>28.03</v>
      </c>
      <c r="AN45" s="18">
        <v>37.729999999999997</v>
      </c>
      <c r="AO45" s="25">
        <f t="shared" si="34"/>
        <v>0</v>
      </c>
      <c r="AP45" s="18">
        <v>24.145</v>
      </c>
      <c r="AQ45" s="18">
        <v>39.045000000000002</v>
      </c>
      <c r="AR45" s="25">
        <f t="shared" si="35"/>
        <v>0</v>
      </c>
      <c r="AS45" s="18">
        <v>0</v>
      </c>
      <c r="AT45" s="18">
        <v>0</v>
      </c>
      <c r="AU45" s="25">
        <f t="shared" si="36"/>
        <v>0</v>
      </c>
      <c r="AX45" s="26">
        <f t="shared" si="37"/>
        <v>0</v>
      </c>
      <c r="BA45" s="26">
        <f t="shared" si="38"/>
        <v>0</v>
      </c>
      <c r="BD45" s="26">
        <f t="shared" si="39"/>
        <v>0</v>
      </c>
      <c r="BG45" s="27">
        <f t="shared" si="40"/>
        <v>0</v>
      </c>
      <c r="BJ45" s="27">
        <f t="shared" si="41"/>
        <v>0</v>
      </c>
      <c r="BM45" s="27">
        <f t="shared" si="42"/>
        <v>0</v>
      </c>
      <c r="BP45" s="24">
        <f t="shared" si="43"/>
        <v>0</v>
      </c>
      <c r="BS45" s="24">
        <f t="shared" si="44"/>
        <v>0</v>
      </c>
      <c r="BV45" s="24">
        <f t="shared" si="45"/>
        <v>0</v>
      </c>
    </row>
    <row r="46" spans="1:74" x14ac:dyDescent="0.2">
      <c r="A46" t="s">
        <v>52</v>
      </c>
      <c r="B46" t="s">
        <v>471</v>
      </c>
      <c r="C46" s="39">
        <v>2005</v>
      </c>
      <c r="D46" s="37">
        <v>14</v>
      </c>
      <c r="F46" s="2" t="s">
        <v>33</v>
      </c>
      <c r="G46" t="s">
        <v>401</v>
      </c>
      <c r="H46" s="11">
        <f t="shared" si="23"/>
        <v>0</v>
      </c>
      <c r="I46" s="11">
        <f t="shared" si="24"/>
        <v>0</v>
      </c>
      <c r="J46" s="11">
        <f t="shared" si="25"/>
        <v>0</v>
      </c>
      <c r="K46" s="37" t="str">
        <f t="shared" si="26"/>
        <v>Nein</v>
      </c>
      <c r="L46" s="3">
        <f>MAX(S46,AB46,AN46,AW46,BF46,BO46)+LARGE((S46,AB46,AN46,AW46,BF46,BO46),2)+MAX(V46,Y46,AE46,AH46,AK46,AQ46,AT46,AZ46,BC46,BI46,BL46,BR46,BU46)+LARGE((V46,Y46,AE46,AH46,AK46,AQ46,AT46,AZ46,BC46,BI46,BL46,BR46,BU46),2)</f>
        <v>76.069999999999993</v>
      </c>
      <c r="M46" s="38">
        <f>IF($F46="M",VLOOKUP($C46,Kader_M[],4,1),VLOOKUP($C46,Kader_W[],4,1))</f>
        <v>31.8</v>
      </c>
      <c r="N46" s="38">
        <f>IF($F46="M",VLOOKUP($C46,Kader_M[],5,1),VLOOKUP($C46,Kader_W[],5,1))</f>
        <v>41.3</v>
      </c>
      <c r="O46" s="38">
        <f>IF($F46="M",VLOOKUP($C46,Kader_M[],6,1),VLOOKUP($C46,Kader_W[],6,1))</f>
        <v>30.2</v>
      </c>
      <c r="P46" s="38">
        <f>IF($F46="M",VLOOKUP($C46,Kader_M[],7,1),VLOOKUP($C46,Kader_W[],7,1))</f>
        <v>48</v>
      </c>
      <c r="Q46" s="38">
        <f>IF($F46="M",VLOOKUP($C46,Kader_M[],8,1),VLOOKUP($C46,Kader_W[],8,1))</f>
        <v>178.6</v>
      </c>
      <c r="R46" s="34">
        <v>0</v>
      </c>
      <c r="S46" s="34">
        <v>0</v>
      </c>
      <c r="T46" s="10">
        <f t="shared" si="27"/>
        <v>0</v>
      </c>
      <c r="U46" s="34">
        <v>0</v>
      </c>
      <c r="V46" s="34">
        <v>0</v>
      </c>
      <c r="W46" s="10">
        <f t="shared" si="28"/>
        <v>0</v>
      </c>
      <c r="X46" s="34">
        <v>0</v>
      </c>
      <c r="Y46" s="34">
        <v>0</v>
      </c>
      <c r="Z46" s="10">
        <f t="shared" si="29"/>
        <v>0</v>
      </c>
      <c r="AA46" s="36">
        <v>0</v>
      </c>
      <c r="AB46" s="36">
        <v>0</v>
      </c>
      <c r="AC46" s="24">
        <f t="shared" si="30"/>
        <v>0</v>
      </c>
      <c r="AF46" s="24">
        <f t="shared" si="31"/>
        <v>0</v>
      </c>
      <c r="AG46" s="16"/>
      <c r="AH46" s="16"/>
      <c r="AI46" s="24">
        <f t="shared" si="32"/>
        <v>0</v>
      </c>
      <c r="AL46" s="24">
        <f t="shared" si="33"/>
        <v>0</v>
      </c>
      <c r="AM46" s="18">
        <v>26.240000000000002</v>
      </c>
      <c r="AN46" s="18">
        <v>35.94</v>
      </c>
      <c r="AO46" s="25">
        <f t="shared" si="34"/>
        <v>0</v>
      </c>
      <c r="AP46" s="18">
        <v>24.83</v>
      </c>
      <c r="AQ46" s="18">
        <v>40.130000000000003</v>
      </c>
      <c r="AR46" s="25">
        <f t="shared" si="35"/>
        <v>0</v>
      </c>
      <c r="AS46" s="18">
        <v>0</v>
      </c>
      <c r="AT46" s="18">
        <v>0</v>
      </c>
      <c r="AU46" s="25">
        <f t="shared" si="36"/>
        <v>0</v>
      </c>
      <c r="AX46" s="26">
        <f t="shared" si="37"/>
        <v>0</v>
      </c>
      <c r="BA46" s="26">
        <f t="shared" si="38"/>
        <v>0</v>
      </c>
      <c r="BD46" s="26">
        <f t="shared" si="39"/>
        <v>0</v>
      </c>
      <c r="BG46" s="27">
        <f t="shared" si="40"/>
        <v>0</v>
      </c>
      <c r="BJ46" s="27">
        <f t="shared" si="41"/>
        <v>0</v>
      </c>
      <c r="BM46" s="27">
        <f t="shared" si="42"/>
        <v>0</v>
      </c>
      <c r="BP46" s="24">
        <f t="shared" si="43"/>
        <v>0</v>
      </c>
      <c r="BS46" s="24">
        <f t="shared" si="44"/>
        <v>0</v>
      </c>
      <c r="BV46" s="24">
        <f t="shared" si="45"/>
        <v>0</v>
      </c>
    </row>
    <row r="47" spans="1:74" x14ac:dyDescent="0.2">
      <c r="A47" t="s">
        <v>461</v>
      </c>
      <c r="B47" t="s">
        <v>152</v>
      </c>
      <c r="C47" s="39">
        <v>2001</v>
      </c>
      <c r="D47" s="37">
        <v>18</v>
      </c>
      <c r="F47" s="2" t="s">
        <v>33</v>
      </c>
      <c r="G47" t="s">
        <v>397</v>
      </c>
      <c r="H47" s="11">
        <f t="shared" si="23"/>
        <v>0</v>
      </c>
      <c r="I47" s="11">
        <f t="shared" si="24"/>
        <v>0</v>
      </c>
      <c r="J47" s="11">
        <f t="shared" si="25"/>
        <v>0</v>
      </c>
      <c r="K47" s="37" t="str">
        <f t="shared" si="26"/>
        <v>Nein</v>
      </c>
      <c r="L47" s="3">
        <f>MAX(S47,AB47,AN47,AW47,BF47,BO47)+LARGE((S47,AB47,AN47,AW47,BF47,BO47),2)+MAX(V47,Y47,AE47,AH47,AK47,AQ47,AT47,AZ47,BC47,BI47,BL47,BR47,BU47)+LARGE((V47,Y47,AE47,AH47,AK47,AQ47,AT47,AZ47,BC47,BI47,BL47,BR47,BU47),2)</f>
        <v>71.305000000000007</v>
      </c>
      <c r="M47" s="38">
        <f>IF($F47="M",VLOOKUP($C47,Kader_M[],4,1),VLOOKUP($C47,Kader_W[],4,1))</f>
        <v>33.6</v>
      </c>
      <c r="N47" s="38">
        <f>IF($F47="M",VLOOKUP($C47,Kader_M[],5,1),VLOOKUP($C47,Kader_W[],5,1))</f>
        <v>43.1</v>
      </c>
      <c r="O47" s="38">
        <f>IF($F47="M",VLOOKUP($C47,Kader_M[],6,1),VLOOKUP($C47,Kader_W[],6,1))</f>
        <v>31.2</v>
      </c>
      <c r="P47" s="38">
        <f>IF($F47="M",VLOOKUP($C47,Kader_M[],7,1),VLOOKUP($C47,Kader_W[],7,1))</f>
        <v>51</v>
      </c>
      <c r="Q47" s="38">
        <f>IF($F47="M",VLOOKUP($C47,Kader_M[],8,1),VLOOKUP($C47,Kader_W[],8,1))</f>
        <v>188.2</v>
      </c>
      <c r="R47" s="34">
        <v>0</v>
      </c>
      <c r="S47" s="34">
        <v>0</v>
      </c>
      <c r="T47" s="10">
        <f t="shared" si="27"/>
        <v>0</v>
      </c>
      <c r="U47" s="34">
        <v>0</v>
      </c>
      <c r="V47" s="34">
        <v>0</v>
      </c>
      <c r="W47" s="10">
        <f t="shared" si="28"/>
        <v>0</v>
      </c>
      <c r="X47" s="34">
        <v>0</v>
      </c>
      <c r="Y47" s="34">
        <v>0</v>
      </c>
      <c r="Z47" s="10">
        <f t="shared" si="29"/>
        <v>0</v>
      </c>
      <c r="AA47" s="36">
        <v>0</v>
      </c>
      <c r="AB47" s="36">
        <v>0</v>
      </c>
      <c r="AC47" s="24">
        <f t="shared" si="30"/>
        <v>0</v>
      </c>
      <c r="AF47" s="24">
        <f t="shared" si="31"/>
        <v>0</v>
      </c>
      <c r="AG47" s="16"/>
      <c r="AH47" s="16"/>
      <c r="AI47" s="24">
        <f t="shared" si="32"/>
        <v>0</v>
      </c>
      <c r="AL47" s="24">
        <f t="shared" si="33"/>
        <v>0</v>
      </c>
      <c r="AM47" s="18">
        <v>29.92</v>
      </c>
      <c r="AN47" s="18">
        <v>39.32</v>
      </c>
      <c r="AO47" s="25">
        <f t="shared" si="34"/>
        <v>0</v>
      </c>
      <c r="AP47" s="18">
        <v>19.384999999999998</v>
      </c>
      <c r="AQ47" s="18">
        <v>31.984999999999999</v>
      </c>
      <c r="AR47" s="25">
        <f t="shared" si="35"/>
        <v>0</v>
      </c>
      <c r="AS47" s="18">
        <v>0</v>
      </c>
      <c r="AT47" s="18">
        <v>0</v>
      </c>
      <c r="AU47" s="25">
        <f t="shared" si="36"/>
        <v>0</v>
      </c>
      <c r="AX47" s="26">
        <f t="shared" si="37"/>
        <v>0</v>
      </c>
      <c r="BA47" s="26">
        <f t="shared" si="38"/>
        <v>0</v>
      </c>
      <c r="BD47" s="26">
        <f t="shared" si="39"/>
        <v>0</v>
      </c>
      <c r="BG47" s="27">
        <f t="shared" si="40"/>
        <v>0</v>
      </c>
      <c r="BJ47" s="27">
        <f t="shared" si="41"/>
        <v>0</v>
      </c>
      <c r="BM47" s="27">
        <f t="shared" si="42"/>
        <v>0</v>
      </c>
      <c r="BP47" s="24">
        <f t="shared" si="43"/>
        <v>0</v>
      </c>
      <c r="BS47" s="24">
        <f t="shared" si="44"/>
        <v>0</v>
      </c>
      <c r="BV47" s="24">
        <f t="shared" si="45"/>
        <v>0</v>
      </c>
    </row>
    <row r="48" spans="1:74" x14ac:dyDescent="0.2">
      <c r="A48" t="s">
        <v>218</v>
      </c>
      <c r="B48" t="s">
        <v>97</v>
      </c>
      <c r="C48" s="15">
        <v>2000</v>
      </c>
      <c r="D48" s="37">
        <v>19</v>
      </c>
      <c r="E48" t="s">
        <v>234</v>
      </c>
      <c r="F48" s="2" t="s">
        <v>33</v>
      </c>
      <c r="G48" t="s">
        <v>286</v>
      </c>
      <c r="H48" s="11">
        <f t="shared" si="23"/>
        <v>0</v>
      </c>
      <c r="I48" s="11">
        <f t="shared" si="24"/>
        <v>0</v>
      </c>
      <c r="J48" s="11">
        <f t="shared" si="25"/>
        <v>0</v>
      </c>
      <c r="K48" s="37" t="str">
        <f t="shared" si="26"/>
        <v>Nein</v>
      </c>
      <c r="L48" s="3">
        <f>MAX(S48,AB48,AN48,AW48,BF48,BO48)+LARGE((S48,AB48,AN48,AW48,BF48,BO48),2)+MAX(V48,Y48,AE48,AH48,AK48,AQ48,AT48,AZ48,BC48,BI48,BL48,BR48,BU48)+LARGE((V48,Y48,AE48,AH48,AK48,AQ48,AT48,AZ48,BC48,BI48,BL48,BR48,BU48),2)</f>
        <v>63.335000000000001</v>
      </c>
      <c r="M48" s="38">
        <f>IF($F48="M",VLOOKUP($C48,Kader_M[],4,1),VLOOKUP($C48,Kader_W[],4,1))</f>
        <v>34</v>
      </c>
      <c r="N48" s="38">
        <f>IF($F48="M",VLOOKUP($C48,Kader_M[],5,1),VLOOKUP($C48,Kader_W[],5,1))</f>
        <v>43.5</v>
      </c>
      <c r="O48" s="38">
        <f>IF($F48="M",VLOOKUP($C48,Kader_M[],6,1),VLOOKUP($C48,Kader_W[],6,1))</f>
        <v>31.4</v>
      </c>
      <c r="P48" s="38">
        <f>IF($F48="M",VLOOKUP($C48,Kader_M[],7,1),VLOOKUP($C48,Kader_W[],7,1))</f>
        <v>52.2</v>
      </c>
      <c r="Q48" s="38">
        <f>IF($F48="M",VLOOKUP($C48,Kader_M[],8,1),VLOOKUP($C48,Kader_W[],8,1))</f>
        <v>191.4</v>
      </c>
      <c r="R48" s="34">
        <v>33.479999999999997</v>
      </c>
      <c r="S48" s="34">
        <v>43.08</v>
      </c>
      <c r="T48" s="10">
        <f t="shared" si="27"/>
        <v>0</v>
      </c>
      <c r="U48" s="34">
        <v>11.555</v>
      </c>
      <c r="V48" s="34">
        <v>20.255000000000003</v>
      </c>
      <c r="W48" s="10">
        <f t="shared" si="28"/>
        <v>0</v>
      </c>
      <c r="X48" s="34">
        <v>0</v>
      </c>
      <c r="Y48" s="34">
        <v>0</v>
      </c>
      <c r="Z48" s="10">
        <f t="shared" si="29"/>
        <v>0</v>
      </c>
      <c r="AA48" s="36">
        <v>0</v>
      </c>
      <c r="AB48" s="36">
        <v>0</v>
      </c>
      <c r="AC48" s="24">
        <f t="shared" si="30"/>
        <v>0</v>
      </c>
      <c r="AF48" s="24">
        <f t="shared" si="31"/>
        <v>0</v>
      </c>
      <c r="AG48" s="16"/>
      <c r="AH48" s="16"/>
      <c r="AI48" s="24">
        <f t="shared" si="32"/>
        <v>0</v>
      </c>
      <c r="AL48" s="24">
        <f t="shared" si="33"/>
        <v>0</v>
      </c>
      <c r="AM48" s="18">
        <v>0</v>
      </c>
      <c r="AN48" s="18">
        <v>0</v>
      </c>
      <c r="AO48" s="25">
        <f t="shared" si="34"/>
        <v>0</v>
      </c>
      <c r="AP48" s="18">
        <v>0</v>
      </c>
      <c r="AQ48" s="18">
        <v>0</v>
      </c>
      <c r="AR48" s="25">
        <f t="shared" si="35"/>
        <v>0</v>
      </c>
      <c r="AS48" s="18">
        <v>0</v>
      </c>
      <c r="AT48" s="18">
        <v>0</v>
      </c>
      <c r="AU48" s="25">
        <f t="shared" si="36"/>
        <v>0</v>
      </c>
      <c r="AX48" s="26">
        <f t="shared" si="37"/>
        <v>0</v>
      </c>
      <c r="BA48" s="26">
        <f t="shared" si="38"/>
        <v>0</v>
      </c>
      <c r="BD48" s="26">
        <f t="shared" si="39"/>
        <v>0</v>
      </c>
      <c r="BG48" s="27">
        <f t="shared" si="40"/>
        <v>0</v>
      </c>
      <c r="BJ48" s="27">
        <f t="shared" si="41"/>
        <v>0</v>
      </c>
      <c r="BM48" s="27">
        <f t="shared" si="42"/>
        <v>0</v>
      </c>
      <c r="BP48" s="24">
        <f t="shared" si="43"/>
        <v>0</v>
      </c>
      <c r="BS48" s="24">
        <f t="shared" si="44"/>
        <v>0</v>
      </c>
      <c r="BV48" s="24">
        <f t="shared" si="45"/>
        <v>0</v>
      </c>
    </row>
    <row r="49" spans="1:74" x14ac:dyDescent="0.2">
      <c r="A49" t="s">
        <v>460</v>
      </c>
      <c r="B49" t="s">
        <v>203</v>
      </c>
      <c r="C49" s="39">
        <v>2002</v>
      </c>
      <c r="D49" s="37">
        <v>17</v>
      </c>
      <c r="F49" s="2" t="s">
        <v>33</v>
      </c>
      <c r="G49" t="s">
        <v>404</v>
      </c>
      <c r="H49" s="11">
        <f t="shared" si="23"/>
        <v>0</v>
      </c>
      <c r="I49" s="11">
        <f t="shared" si="24"/>
        <v>0</v>
      </c>
      <c r="J49" s="11">
        <f t="shared" si="25"/>
        <v>0</v>
      </c>
      <c r="K49" s="37" t="str">
        <f t="shared" si="26"/>
        <v>Nein</v>
      </c>
      <c r="L49" s="3">
        <f>MAX(S49,AB49,AN49,AW49,BF49,BO49)+LARGE((S49,AB49,AN49,AW49,BF49,BO49),2)+MAX(V49,Y49,AE49,AH49,AK49,AQ49,AT49,AZ49,BC49,BI49,BL49,BR49,BU49)+LARGE((V49,Y49,AE49,AH49,AK49,AQ49,AT49,AZ49,BC49,BI49,BL49,BR49,BU49),2)</f>
        <v>56.305</v>
      </c>
      <c r="M49" s="38">
        <f>IF($F49="M",VLOOKUP($C49,Kader_M[],4,1),VLOOKUP($C49,Kader_W[],4,1))</f>
        <v>33.6</v>
      </c>
      <c r="N49" s="38">
        <f>IF($F49="M",VLOOKUP($C49,Kader_M[],5,1),VLOOKUP($C49,Kader_W[],5,1))</f>
        <v>43.1</v>
      </c>
      <c r="O49" s="38">
        <f>IF($F49="M",VLOOKUP($C49,Kader_M[],6,1),VLOOKUP($C49,Kader_W[],6,1))</f>
        <v>31</v>
      </c>
      <c r="P49" s="38">
        <f>IF($F49="M",VLOOKUP($C49,Kader_M[],7,1),VLOOKUP($C49,Kader_W[],7,1))</f>
        <v>50.1</v>
      </c>
      <c r="Q49" s="38">
        <f>IF($F49="M",VLOOKUP($C49,Kader_M[],8,1),VLOOKUP($C49,Kader_W[],8,1))</f>
        <v>186.4</v>
      </c>
      <c r="R49" s="34">
        <v>0</v>
      </c>
      <c r="S49" s="34">
        <v>0</v>
      </c>
      <c r="T49" s="10">
        <f t="shared" si="27"/>
        <v>0</v>
      </c>
      <c r="U49" s="34">
        <v>0</v>
      </c>
      <c r="V49" s="34">
        <v>0</v>
      </c>
      <c r="W49" s="10">
        <f t="shared" si="28"/>
        <v>0</v>
      </c>
      <c r="X49" s="34">
        <v>0</v>
      </c>
      <c r="Y49" s="34">
        <v>0</v>
      </c>
      <c r="Z49" s="10">
        <f t="shared" si="29"/>
        <v>0</v>
      </c>
      <c r="AA49" s="36">
        <v>0</v>
      </c>
      <c r="AB49" s="36">
        <v>0</v>
      </c>
      <c r="AC49" s="24">
        <f t="shared" si="30"/>
        <v>0</v>
      </c>
      <c r="AF49" s="24">
        <f t="shared" si="31"/>
        <v>0</v>
      </c>
      <c r="AG49" s="16"/>
      <c r="AH49" s="16"/>
      <c r="AI49" s="24">
        <f t="shared" si="32"/>
        <v>0</v>
      </c>
      <c r="AL49" s="24">
        <f t="shared" si="33"/>
        <v>0</v>
      </c>
      <c r="AM49" s="18">
        <v>26.105</v>
      </c>
      <c r="AN49" s="18">
        <v>35.204999999999998</v>
      </c>
      <c r="AO49" s="25">
        <f t="shared" si="34"/>
        <v>0</v>
      </c>
      <c r="AP49" s="18">
        <v>13.100000000000001</v>
      </c>
      <c r="AQ49" s="18">
        <v>21.1</v>
      </c>
      <c r="AR49" s="25">
        <f t="shared" si="35"/>
        <v>0</v>
      </c>
      <c r="AS49" s="18">
        <v>0</v>
      </c>
      <c r="AT49" s="18">
        <v>0</v>
      </c>
      <c r="AU49" s="25">
        <f t="shared" si="36"/>
        <v>0</v>
      </c>
      <c r="AX49" s="26">
        <f t="shared" si="37"/>
        <v>0</v>
      </c>
      <c r="BA49" s="26">
        <f t="shared" si="38"/>
        <v>0</v>
      </c>
      <c r="BD49" s="26">
        <f t="shared" si="39"/>
        <v>0</v>
      </c>
      <c r="BG49" s="27">
        <f t="shared" si="40"/>
        <v>0</v>
      </c>
      <c r="BJ49" s="27">
        <f t="shared" si="41"/>
        <v>0</v>
      </c>
      <c r="BM49" s="27">
        <f t="shared" si="42"/>
        <v>0</v>
      </c>
      <c r="BP49" s="24">
        <f t="shared" si="43"/>
        <v>0</v>
      </c>
      <c r="BS49" s="24">
        <f t="shared" si="44"/>
        <v>0</v>
      </c>
      <c r="BV49" s="24">
        <f t="shared" si="45"/>
        <v>0</v>
      </c>
    </row>
    <row r="50" spans="1:74" x14ac:dyDescent="0.2">
      <c r="A50" t="s">
        <v>131</v>
      </c>
      <c r="B50" t="s">
        <v>130</v>
      </c>
      <c r="C50" s="15">
        <v>2002</v>
      </c>
      <c r="D50" s="37">
        <v>17</v>
      </c>
      <c r="E50" t="s">
        <v>243</v>
      </c>
      <c r="F50" s="2" t="s">
        <v>33</v>
      </c>
      <c r="G50" t="s">
        <v>303</v>
      </c>
      <c r="H50" s="11">
        <f t="shared" si="23"/>
        <v>0</v>
      </c>
      <c r="I50" s="11">
        <f t="shared" si="24"/>
        <v>0</v>
      </c>
      <c r="J50" s="11">
        <f t="shared" si="25"/>
        <v>0</v>
      </c>
      <c r="K50" s="37" t="str">
        <f t="shared" si="26"/>
        <v>Nein</v>
      </c>
      <c r="L50" s="3">
        <f>MAX(S50,AB50,AN50,AW50,BF50,BO50)+LARGE((S50,AB50,AN50,AW50,BF50,BO50),2)+MAX(V50,Y50,AE50,AH50,AK50,AQ50,AT50,AZ50,BC50,BI50,BL50,BR50,BU50)+LARGE((V50,Y50,AE50,AH50,AK50,AQ50,AT50,AZ50,BC50,BI50,BL50,BR50,BU50),2)</f>
        <v>51.690000000000005</v>
      </c>
      <c r="M50" s="38">
        <f>IF($F50="M",VLOOKUP($C50,Kader_M[],4,1),VLOOKUP($C50,Kader_W[],4,1))</f>
        <v>33.6</v>
      </c>
      <c r="N50" s="38">
        <f>IF($F50="M",VLOOKUP($C50,Kader_M[],5,1),VLOOKUP($C50,Kader_W[],5,1))</f>
        <v>43.1</v>
      </c>
      <c r="O50" s="38">
        <f>IF($F50="M",VLOOKUP($C50,Kader_M[],6,1),VLOOKUP($C50,Kader_W[],6,1))</f>
        <v>31</v>
      </c>
      <c r="P50" s="38">
        <f>IF($F50="M",VLOOKUP($C50,Kader_M[],7,1),VLOOKUP($C50,Kader_W[],7,1))</f>
        <v>50.1</v>
      </c>
      <c r="Q50" s="38">
        <f>IF($F50="M",VLOOKUP($C50,Kader_M[],8,1),VLOOKUP($C50,Kader_W[],8,1))</f>
        <v>186.4</v>
      </c>
      <c r="R50" s="34">
        <v>28.185000000000002</v>
      </c>
      <c r="S50" s="34">
        <v>37.685000000000002</v>
      </c>
      <c r="T50" s="10">
        <f t="shared" si="27"/>
        <v>0</v>
      </c>
      <c r="U50" s="34">
        <v>8.2050000000000001</v>
      </c>
      <c r="V50" s="34">
        <v>14.005000000000001</v>
      </c>
      <c r="W50" s="10">
        <f t="shared" si="28"/>
        <v>0</v>
      </c>
      <c r="X50" s="34">
        <v>0</v>
      </c>
      <c r="Y50" s="34">
        <v>0</v>
      </c>
      <c r="Z50" s="10">
        <f t="shared" si="29"/>
        <v>0</v>
      </c>
      <c r="AA50" s="36">
        <v>0</v>
      </c>
      <c r="AB50" s="36">
        <v>0</v>
      </c>
      <c r="AC50" s="24">
        <f t="shared" si="30"/>
        <v>0</v>
      </c>
      <c r="AF50" s="24">
        <f t="shared" si="31"/>
        <v>0</v>
      </c>
      <c r="AG50" s="16"/>
      <c r="AH50" s="16"/>
      <c r="AI50" s="24">
        <f t="shared" si="32"/>
        <v>0</v>
      </c>
      <c r="AL50" s="24">
        <f t="shared" si="33"/>
        <v>0</v>
      </c>
      <c r="AM50" s="18">
        <v>0</v>
      </c>
      <c r="AN50" s="18">
        <v>0</v>
      </c>
      <c r="AO50" s="25">
        <f t="shared" si="34"/>
        <v>0</v>
      </c>
      <c r="AP50" s="18">
        <v>0</v>
      </c>
      <c r="AQ50" s="18">
        <v>0</v>
      </c>
      <c r="AR50" s="25">
        <f t="shared" si="35"/>
        <v>0</v>
      </c>
      <c r="AS50" s="18">
        <v>0</v>
      </c>
      <c r="AT50" s="18">
        <v>0</v>
      </c>
      <c r="AU50" s="25">
        <f t="shared" si="36"/>
        <v>0</v>
      </c>
      <c r="AX50" s="26">
        <f t="shared" si="37"/>
        <v>0</v>
      </c>
      <c r="BA50" s="26">
        <f t="shared" si="38"/>
        <v>0</v>
      </c>
      <c r="BD50" s="26">
        <f t="shared" si="39"/>
        <v>0</v>
      </c>
      <c r="BG50" s="27">
        <f t="shared" si="40"/>
        <v>0</v>
      </c>
      <c r="BJ50" s="27">
        <f t="shared" si="41"/>
        <v>0</v>
      </c>
      <c r="BM50" s="27">
        <f t="shared" si="42"/>
        <v>0</v>
      </c>
      <c r="BP50" s="24">
        <f t="shared" si="43"/>
        <v>0</v>
      </c>
      <c r="BS50" s="24">
        <f t="shared" si="44"/>
        <v>0</v>
      </c>
      <c r="BV50" s="24">
        <f t="shared" si="45"/>
        <v>0</v>
      </c>
    </row>
    <row r="51" spans="1:74" x14ac:dyDescent="0.2">
      <c r="A51" t="s">
        <v>183</v>
      </c>
      <c r="B51" t="s">
        <v>182</v>
      </c>
      <c r="C51" s="15">
        <v>2007</v>
      </c>
      <c r="D51" s="37">
        <v>12</v>
      </c>
      <c r="E51" t="s">
        <v>224</v>
      </c>
      <c r="F51" s="2" t="s">
        <v>33</v>
      </c>
      <c r="G51" t="s">
        <v>332</v>
      </c>
      <c r="H51" s="11">
        <f t="shared" si="23"/>
        <v>0</v>
      </c>
      <c r="I51" s="11">
        <f t="shared" si="24"/>
        <v>0</v>
      </c>
      <c r="J51" s="11">
        <f t="shared" si="25"/>
        <v>0</v>
      </c>
      <c r="K51" s="37" t="str">
        <f t="shared" si="26"/>
        <v>Nein</v>
      </c>
      <c r="L51" s="3">
        <f>MAX(S51,AB51,AN51,AW51,BF51,BO51)+LARGE((S51,AB51,AN51,AW51,BF51,BO51),2)+MAX(V51,Y51,AE51,AH51,AK51,AQ51,AT51,AZ51,BC51,BI51,BL51,BR51,BU51)+LARGE((V51,Y51,AE51,AH51,AK51,AQ51,AT51,AZ51,BC51,BI51,BL51,BR51,BU51),2)</f>
        <v>41.2</v>
      </c>
      <c r="M51" s="38">
        <f>IF($F51="M",VLOOKUP($C51,Kader_M[],4,1),VLOOKUP($C51,Kader_W[],4,1))</f>
        <v>31</v>
      </c>
      <c r="N51" s="38">
        <f>IF($F51="M",VLOOKUP($C51,Kader_M[],5,1),VLOOKUP($C51,Kader_W[],5,1))</f>
        <v>40.5</v>
      </c>
      <c r="O51" s="38">
        <f>IF($F51="M",VLOOKUP($C51,Kader_M[],6,1),VLOOKUP($C51,Kader_W[],6,1))</f>
        <v>29.2</v>
      </c>
      <c r="P51" s="38">
        <f>IF($F51="M",VLOOKUP($C51,Kader_M[],7,1),VLOOKUP($C51,Kader_W[],7,1))</f>
        <v>46.7</v>
      </c>
      <c r="Q51" s="38">
        <f>IF($F51="M",VLOOKUP($C51,Kader_M[],8,1),VLOOKUP($C51,Kader_W[],8,1))</f>
        <v>174.4</v>
      </c>
      <c r="R51" s="34">
        <v>27.150000000000002</v>
      </c>
      <c r="S51" s="34">
        <v>36.75</v>
      </c>
      <c r="T51" s="10">
        <f t="shared" si="27"/>
        <v>0</v>
      </c>
      <c r="U51" s="34">
        <v>2.4499999999999997</v>
      </c>
      <c r="V51" s="34">
        <v>4.45</v>
      </c>
      <c r="W51" s="10">
        <f t="shared" si="28"/>
        <v>0</v>
      </c>
      <c r="X51" s="34">
        <v>0</v>
      </c>
      <c r="Y51" s="34">
        <v>0</v>
      </c>
      <c r="Z51" s="10">
        <f t="shared" si="29"/>
        <v>0</v>
      </c>
      <c r="AA51" s="36">
        <v>0</v>
      </c>
      <c r="AB51" s="36">
        <v>0</v>
      </c>
      <c r="AC51" s="24">
        <f t="shared" si="30"/>
        <v>0</v>
      </c>
      <c r="AF51" s="24">
        <f t="shared" si="31"/>
        <v>0</v>
      </c>
      <c r="AG51" s="16"/>
      <c r="AH51" s="16"/>
      <c r="AI51" s="24">
        <f t="shared" si="32"/>
        <v>0</v>
      </c>
      <c r="AL51" s="24">
        <f t="shared" si="33"/>
        <v>0</v>
      </c>
      <c r="AM51" s="18">
        <v>0</v>
      </c>
      <c r="AN51" s="18">
        <v>0</v>
      </c>
      <c r="AO51" s="25">
        <f t="shared" si="34"/>
        <v>0</v>
      </c>
      <c r="AP51" s="18">
        <v>0</v>
      </c>
      <c r="AQ51" s="18">
        <v>0</v>
      </c>
      <c r="AR51" s="25">
        <f t="shared" si="35"/>
        <v>0</v>
      </c>
      <c r="AS51" s="18">
        <v>0</v>
      </c>
      <c r="AT51" s="18">
        <v>0</v>
      </c>
      <c r="AU51" s="25">
        <f t="shared" si="36"/>
        <v>0</v>
      </c>
      <c r="AX51" s="26">
        <f t="shared" si="37"/>
        <v>0</v>
      </c>
      <c r="BA51" s="26">
        <f t="shared" si="38"/>
        <v>0</v>
      </c>
      <c r="BD51" s="26">
        <f t="shared" si="39"/>
        <v>0</v>
      </c>
      <c r="BG51" s="27">
        <f t="shared" si="40"/>
        <v>0</v>
      </c>
      <c r="BJ51" s="27">
        <f t="shared" si="41"/>
        <v>0</v>
      </c>
      <c r="BM51" s="27">
        <f t="shared" si="42"/>
        <v>0</v>
      </c>
      <c r="BP51" s="24">
        <f t="shared" si="43"/>
        <v>0</v>
      </c>
      <c r="BS51" s="24">
        <f t="shared" si="44"/>
        <v>0</v>
      </c>
      <c r="BV51" s="24">
        <f t="shared" si="45"/>
        <v>0</v>
      </c>
    </row>
  </sheetData>
  <autoFilter ref="A2:BV35">
    <sortState ref="A4:BV51">
      <sortCondition ref="K2:K35"/>
    </sortState>
  </autoFilter>
  <mergeCells count="14">
    <mergeCell ref="H1:K1"/>
    <mergeCell ref="A1:A2"/>
    <mergeCell ref="B1:B2"/>
    <mergeCell ref="C1:C2"/>
    <mergeCell ref="D1:D2"/>
    <mergeCell ref="E1:E2"/>
    <mergeCell ref="BE1:BM1"/>
    <mergeCell ref="BN1:BV1"/>
    <mergeCell ref="L1:L2"/>
    <mergeCell ref="M1:Q1"/>
    <mergeCell ref="R1:Z1"/>
    <mergeCell ref="AA1:AL1"/>
    <mergeCell ref="AM1:AU1"/>
    <mergeCell ref="AV1:BD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 activeCell="F97" sqref="F97"/>
    </sheetView>
  </sheetViews>
  <sheetFormatPr baseColWidth="10" defaultRowHeight="15" x14ac:dyDescent="0.2"/>
  <cols>
    <col min="1" max="1" width="29.33203125" bestFit="1" customWidth="1"/>
  </cols>
  <sheetData>
    <row r="1" spans="1:4" x14ac:dyDescent="0.2">
      <c r="A1" t="s">
        <v>5</v>
      </c>
      <c r="B1" t="s">
        <v>3</v>
      </c>
      <c r="C1" t="s">
        <v>361</v>
      </c>
      <c r="D1" t="s">
        <v>362</v>
      </c>
    </row>
    <row r="2" spans="1:4" x14ac:dyDescent="0.2">
      <c r="A2" t="s">
        <v>262</v>
      </c>
      <c r="B2">
        <v>11</v>
      </c>
      <c r="C2" t="s">
        <v>34</v>
      </c>
      <c r="D2" t="s">
        <v>363</v>
      </c>
    </row>
    <row r="3" spans="1:4" x14ac:dyDescent="0.2">
      <c r="A3" t="s">
        <v>322</v>
      </c>
      <c r="B3">
        <v>11</v>
      </c>
      <c r="C3" t="s">
        <v>34</v>
      </c>
      <c r="D3" t="s">
        <v>363</v>
      </c>
    </row>
    <row r="4" spans="1:4" x14ac:dyDescent="0.2">
      <c r="A4" t="s">
        <v>345</v>
      </c>
      <c r="B4">
        <v>11</v>
      </c>
      <c r="C4" t="s">
        <v>34</v>
      </c>
      <c r="D4" t="s">
        <v>363</v>
      </c>
    </row>
    <row r="5" spans="1:4" x14ac:dyDescent="0.2">
      <c r="A5" t="s">
        <v>270</v>
      </c>
      <c r="B5">
        <v>12</v>
      </c>
      <c r="C5" t="s">
        <v>34</v>
      </c>
      <c r="D5" t="s">
        <v>363</v>
      </c>
    </row>
    <row r="6" spans="1:4" x14ac:dyDescent="0.2">
      <c r="A6" t="s">
        <v>383</v>
      </c>
      <c r="B6">
        <v>12</v>
      </c>
      <c r="C6" t="s">
        <v>34</v>
      </c>
      <c r="D6" t="s">
        <v>363</v>
      </c>
    </row>
    <row r="7" spans="1:4" x14ac:dyDescent="0.2">
      <c r="A7" t="s">
        <v>304</v>
      </c>
      <c r="B7">
        <v>12</v>
      </c>
      <c r="C7" t="s">
        <v>34</v>
      </c>
      <c r="D7" t="s">
        <v>363</v>
      </c>
    </row>
    <row r="8" spans="1:4" x14ac:dyDescent="0.2">
      <c r="A8" t="s">
        <v>313</v>
      </c>
      <c r="B8">
        <v>12</v>
      </c>
      <c r="C8" t="s">
        <v>34</v>
      </c>
      <c r="D8" t="s">
        <v>363</v>
      </c>
    </row>
    <row r="9" spans="1:4" x14ac:dyDescent="0.2">
      <c r="A9" t="s">
        <v>394</v>
      </c>
      <c r="B9">
        <v>12</v>
      </c>
      <c r="C9" t="s">
        <v>34</v>
      </c>
      <c r="D9" t="s">
        <v>363</v>
      </c>
    </row>
    <row r="10" spans="1:4" x14ac:dyDescent="0.2">
      <c r="A10" t="s">
        <v>254</v>
      </c>
      <c r="B10">
        <v>13</v>
      </c>
      <c r="C10" t="s">
        <v>34</v>
      </c>
      <c r="D10" t="s">
        <v>363</v>
      </c>
    </row>
    <row r="11" spans="1:4" x14ac:dyDescent="0.2">
      <c r="A11" t="s">
        <v>368</v>
      </c>
      <c r="B11">
        <v>13</v>
      </c>
      <c r="C11" t="s">
        <v>34</v>
      </c>
      <c r="D11" t="s">
        <v>363</v>
      </c>
    </row>
    <row r="12" spans="1:4" x14ac:dyDescent="0.2">
      <c r="A12" t="s">
        <v>370</v>
      </c>
      <c r="B12">
        <v>13</v>
      </c>
      <c r="C12" t="s">
        <v>34</v>
      </c>
      <c r="D12" t="s">
        <v>363</v>
      </c>
    </row>
    <row r="13" spans="1:4" x14ac:dyDescent="0.2">
      <c r="A13" t="s">
        <v>267</v>
      </c>
      <c r="B13">
        <v>13</v>
      </c>
      <c r="C13" t="s">
        <v>34</v>
      </c>
      <c r="D13" t="s">
        <v>363</v>
      </c>
    </row>
    <row r="14" spans="1:4" x14ac:dyDescent="0.2">
      <c r="A14" t="s">
        <v>268</v>
      </c>
      <c r="B14">
        <v>13</v>
      </c>
      <c r="C14" t="s">
        <v>34</v>
      </c>
      <c r="D14" t="s">
        <v>363</v>
      </c>
    </row>
    <row r="15" spans="1:4" x14ac:dyDescent="0.2">
      <c r="A15" t="s">
        <v>273</v>
      </c>
      <c r="B15">
        <v>13</v>
      </c>
      <c r="C15" t="s">
        <v>34</v>
      </c>
      <c r="D15" t="s">
        <v>363</v>
      </c>
    </row>
    <row r="16" spans="1:4" x14ac:dyDescent="0.2">
      <c r="A16" t="s">
        <v>280</v>
      </c>
      <c r="B16">
        <v>13</v>
      </c>
      <c r="C16" t="s">
        <v>34</v>
      </c>
      <c r="D16" t="s">
        <v>363</v>
      </c>
    </row>
    <row r="17" spans="1:4" x14ac:dyDescent="0.2">
      <c r="A17" t="s">
        <v>378</v>
      </c>
      <c r="B17">
        <v>13</v>
      </c>
      <c r="C17" t="s">
        <v>34</v>
      </c>
      <c r="D17" t="s">
        <v>363</v>
      </c>
    </row>
    <row r="18" spans="1:4" x14ac:dyDescent="0.2">
      <c r="A18" t="s">
        <v>298</v>
      </c>
      <c r="B18">
        <v>13</v>
      </c>
      <c r="C18" t="s">
        <v>34</v>
      </c>
      <c r="D18" t="s">
        <v>363</v>
      </c>
    </row>
    <row r="19" spans="1:4" x14ac:dyDescent="0.2">
      <c r="A19" t="s">
        <v>307</v>
      </c>
      <c r="B19">
        <v>13</v>
      </c>
      <c r="C19" t="s">
        <v>34</v>
      </c>
      <c r="D19" t="s">
        <v>363</v>
      </c>
    </row>
    <row r="20" spans="1:4" x14ac:dyDescent="0.2">
      <c r="A20" t="s">
        <v>336</v>
      </c>
      <c r="B20">
        <v>13</v>
      </c>
      <c r="C20" t="s">
        <v>34</v>
      </c>
      <c r="D20" t="s">
        <v>363</v>
      </c>
    </row>
    <row r="21" spans="1:4" x14ac:dyDescent="0.2">
      <c r="A21" t="s">
        <v>403</v>
      </c>
      <c r="B21">
        <v>13</v>
      </c>
      <c r="C21" t="s">
        <v>34</v>
      </c>
      <c r="D21" t="s">
        <v>363</v>
      </c>
    </row>
    <row r="22" spans="1:4" x14ac:dyDescent="0.2">
      <c r="A22" t="s">
        <v>350</v>
      </c>
      <c r="B22">
        <v>13</v>
      </c>
      <c r="C22" t="s">
        <v>34</v>
      </c>
      <c r="D22" t="s">
        <v>363</v>
      </c>
    </row>
    <row r="23" spans="1:4" x14ac:dyDescent="0.2">
      <c r="A23" t="s">
        <v>355</v>
      </c>
      <c r="B23">
        <v>13</v>
      </c>
      <c r="C23" t="s">
        <v>34</v>
      </c>
      <c r="D23" t="s">
        <v>363</v>
      </c>
    </row>
    <row r="24" spans="1:4" x14ac:dyDescent="0.2">
      <c r="A24" t="s">
        <v>365</v>
      </c>
      <c r="B24">
        <v>14</v>
      </c>
      <c r="C24" t="s">
        <v>34</v>
      </c>
      <c r="D24" t="s">
        <v>363</v>
      </c>
    </row>
    <row r="25" spans="1:4" x14ac:dyDescent="0.2">
      <c r="A25" t="s">
        <v>256</v>
      </c>
      <c r="B25">
        <v>14</v>
      </c>
      <c r="C25" t="s">
        <v>34</v>
      </c>
      <c r="D25" t="s">
        <v>363</v>
      </c>
    </row>
    <row r="26" spans="1:4" x14ac:dyDescent="0.2">
      <c r="A26" t="s">
        <v>292</v>
      </c>
      <c r="B26">
        <v>14</v>
      </c>
      <c r="C26" t="s">
        <v>34</v>
      </c>
      <c r="D26" t="s">
        <v>363</v>
      </c>
    </row>
    <row r="27" spans="1:4" x14ac:dyDescent="0.2">
      <c r="A27" t="s">
        <v>269</v>
      </c>
      <c r="B27">
        <v>14</v>
      </c>
      <c r="C27" t="s">
        <v>34</v>
      </c>
      <c r="D27" t="s">
        <v>363</v>
      </c>
    </row>
    <row r="28" spans="1:4" x14ac:dyDescent="0.2">
      <c r="A28" t="s">
        <v>275</v>
      </c>
      <c r="B28">
        <v>14</v>
      </c>
      <c r="C28" t="s">
        <v>34</v>
      </c>
      <c r="D28" t="s">
        <v>363</v>
      </c>
    </row>
    <row r="29" spans="1:4" x14ac:dyDescent="0.2">
      <c r="A29" t="s">
        <v>384</v>
      </c>
      <c r="B29">
        <v>14</v>
      </c>
      <c r="C29" t="s">
        <v>34</v>
      </c>
      <c r="D29" t="s">
        <v>363</v>
      </c>
    </row>
    <row r="30" spans="1:4" x14ac:dyDescent="0.2">
      <c r="A30" t="s">
        <v>289</v>
      </c>
      <c r="B30">
        <v>14</v>
      </c>
      <c r="C30" t="s">
        <v>34</v>
      </c>
      <c r="D30" t="s">
        <v>363</v>
      </c>
    </row>
    <row r="31" spans="1:4" x14ac:dyDescent="0.2">
      <c r="A31" t="s">
        <v>386</v>
      </c>
      <c r="B31">
        <v>14</v>
      </c>
      <c r="C31" t="s">
        <v>34</v>
      </c>
      <c r="D31" t="s">
        <v>363</v>
      </c>
    </row>
    <row r="32" spans="1:4" x14ac:dyDescent="0.2">
      <c r="A32" t="s">
        <v>388</v>
      </c>
      <c r="B32">
        <v>14</v>
      </c>
      <c r="C32" t="s">
        <v>34</v>
      </c>
      <c r="D32" t="s">
        <v>363</v>
      </c>
    </row>
    <row r="33" spans="1:4" x14ac:dyDescent="0.2">
      <c r="A33" t="s">
        <v>314</v>
      </c>
      <c r="B33">
        <v>14</v>
      </c>
      <c r="C33" t="s">
        <v>34</v>
      </c>
      <c r="D33" t="s">
        <v>363</v>
      </c>
    </row>
    <row r="34" spans="1:4" x14ac:dyDescent="0.2">
      <c r="A34" t="s">
        <v>320</v>
      </c>
      <c r="B34">
        <v>14</v>
      </c>
      <c r="C34" t="s">
        <v>34</v>
      </c>
      <c r="D34" t="s">
        <v>363</v>
      </c>
    </row>
    <row r="35" spans="1:4" x14ac:dyDescent="0.2">
      <c r="A35" t="s">
        <v>335</v>
      </c>
      <c r="B35">
        <v>14</v>
      </c>
      <c r="C35" t="s">
        <v>34</v>
      </c>
      <c r="D35" t="s">
        <v>363</v>
      </c>
    </row>
    <row r="36" spans="1:4" x14ac:dyDescent="0.2">
      <c r="A36" t="s">
        <v>340</v>
      </c>
      <c r="B36">
        <v>14</v>
      </c>
      <c r="C36" t="s">
        <v>34</v>
      </c>
      <c r="D36" t="s">
        <v>363</v>
      </c>
    </row>
    <row r="37" spans="1:4" x14ac:dyDescent="0.2">
      <c r="A37" t="s">
        <v>258</v>
      </c>
      <c r="B37">
        <v>15</v>
      </c>
      <c r="C37" t="s">
        <v>34</v>
      </c>
      <c r="D37" t="s">
        <v>363</v>
      </c>
    </row>
    <row r="38" spans="1:4" x14ac:dyDescent="0.2">
      <c r="A38" t="s">
        <v>274</v>
      </c>
      <c r="B38">
        <v>15</v>
      </c>
      <c r="C38" t="s">
        <v>34</v>
      </c>
      <c r="D38" t="s">
        <v>363</v>
      </c>
    </row>
    <row r="39" spans="1:4" x14ac:dyDescent="0.2">
      <c r="A39" t="s">
        <v>276</v>
      </c>
      <c r="B39">
        <v>15</v>
      </c>
      <c r="C39" t="s">
        <v>34</v>
      </c>
      <c r="D39" t="s">
        <v>363</v>
      </c>
    </row>
    <row r="40" spans="1:4" x14ac:dyDescent="0.2">
      <c r="A40" t="s">
        <v>375</v>
      </c>
      <c r="B40">
        <v>15</v>
      </c>
      <c r="C40" t="s">
        <v>34</v>
      </c>
      <c r="D40" t="s">
        <v>363</v>
      </c>
    </row>
    <row r="41" spans="1:4" x14ac:dyDescent="0.2">
      <c r="A41" t="s">
        <v>376</v>
      </c>
      <c r="B41">
        <v>15</v>
      </c>
      <c r="C41" t="s">
        <v>34</v>
      </c>
      <c r="D41" t="s">
        <v>363</v>
      </c>
    </row>
    <row r="42" spans="1:4" x14ac:dyDescent="0.2">
      <c r="A42" t="s">
        <v>290</v>
      </c>
      <c r="B42">
        <v>15</v>
      </c>
      <c r="C42" t="s">
        <v>34</v>
      </c>
      <c r="D42" t="s">
        <v>363</v>
      </c>
    </row>
    <row r="43" spans="1:4" x14ac:dyDescent="0.2">
      <c r="A43" t="s">
        <v>293</v>
      </c>
      <c r="B43">
        <v>15</v>
      </c>
      <c r="C43" t="s">
        <v>34</v>
      </c>
      <c r="D43" t="s">
        <v>363</v>
      </c>
    </row>
    <row r="44" spans="1:4" x14ac:dyDescent="0.2">
      <c r="A44" t="s">
        <v>382</v>
      </c>
      <c r="B44">
        <v>15</v>
      </c>
      <c r="C44" t="s">
        <v>34</v>
      </c>
      <c r="D44" t="s">
        <v>363</v>
      </c>
    </row>
    <row r="45" spans="1:4" x14ac:dyDescent="0.2">
      <c r="A45" t="s">
        <v>294</v>
      </c>
      <c r="B45">
        <v>15</v>
      </c>
      <c r="C45" t="s">
        <v>34</v>
      </c>
      <c r="D45" t="s">
        <v>363</v>
      </c>
    </row>
    <row r="46" spans="1:4" x14ac:dyDescent="0.2">
      <c r="A46" t="s">
        <v>295</v>
      </c>
      <c r="B46">
        <v>15</v>
      </c>
      <c r="C46" t="s">
        <v>34</v>
      </c>
      <c r="D46" t="s">
        <v>363</v>
      </c>
    </row>
    <row r="47" spans="1:4" x14ac:dyDescent="0.2">
      <c r="A47" t="s">
        <v>296</v>
      </c>
      <c r="B47">
        <v>15</v>
      </c>
      <c r="C47" t="s">
        <v>34</v>
      </c>
      <c r="D47" t="s">
        <v>363</v>
      </c>
    </row>
    <row r="48" spans="1:4" x14ac:dyDescent="0.2">
      <c r="A48" t="s">
        <v>301</v>
      </c>
      <c r="B48">
        <v>15</v>
      </c>
      <c r="C48" t="s">
        <v>34</v>
      </c>
      <c r="D48" t="s">
        <v>363</v>
      </c>
    </row>
    <row r="49" spans="1:4" x14ac:dyDescent="0.2">
      <c r="A49" t="s">
        <v>302</v>
      </c>
      <c r="B49">
        <v>15</v>
      </c>
      <c r="C49" t="s">
        <v>34</v>
      </c>
      <c r="D49" t="s">
        <v>363</v>
      </c>
    </row>
    <row r="50" spans="1:4" x14ac:dyDescent="0.2">
      <c r="A50" t="s">
        <v>282</v>
      </c>
      <c r="B50">
        <v>15</v>
      </c>
      <c r="C50" t="s">
        <v>34</v>
      </c>
      <c r="D50" t="s">
        <v>363</v>
      </c>
    </row>
    <row r="51" spans="1:4" x14ac:dyDescent="0.2">
      <c r="A51" t="s">
        <v>312</v>
      </c>
      <c r="B51">
        <v>15</v>
      </c>
      <c r="C51" t="s">
        <v>34</v>
      </c>
      <c r="D51" t="s">
        <v>363</v>
      </c>
    </row>
    <row r="52" spans="1:4" x14ac:dyDescent="0.2">
      <c r="A52" t="s">
        <v>331</v>
      </c>
      <c r="B52">
        <v>15</v>
      </c>
      <c r="C52" t="s">
        <v>34</v>
      </c>
      <c r="D52" t="s">
        <v>363</v>
      </c>
    </row>
    <row r="53" spans="1:4" x14ac:dyDescent="0.2">
      <c r="A53" t="s">
        <v>334</v>
      </c>
      <c r="B53">
        <v>15</v>
      </c>
      <c r="C53" t="s">
        <v>34</v>
      </c>
      <c r="D53" t="s">
        <v>363</v>
      </c>
    </row>
    <row r="54" spans="1:4" x14ac:dyDescent="0.2">
      <c r="A54" t="s">
        <v>344</v>
      </c>
      <c r="B54">
        <v>15</v>
      </c>
      <c r="C54" t="s">
        <v>34</v>
      </c>
      <c r="D54" t="s">
        <v>363</v>
      </c>
    </row>
    <row r="55" spans="1:4" x14ac:dyDescent="0.2">
      <c r="A55" t="s">
        <v>354</v>
      </c>
      <c r="B55">
        <v>15</v>
      </c>
      <c r="C55" t="s">
        <v>34</v>
      </c>
      <c r="D55" t="s">
        <v>363</v>
      </c>
    </row>
    <row r="56" spans="1:4" x14ac:dyDescent="0.2">
      <c r="A56" t="s">
        <v>251</v>
      </c>
      <c r="B56">
        <v>16</v>
      </c>
      <c r="C56" t="s">
        <v>34</v>
      </c>
      <c r="D56" t="s">
        <v>363</v>
      </c>
    </row>
    <row r="57" spans="1:4" x14ac:dyDescent="0.2">
      <c r="A57" t="s">
        <v>253</v>
      </c>
      <c r="B57">
        <v>16</v>
      </c>
      <c r="C57" t="s">
        <v>34</v>
      </c>
      <c r="D57" t="s">
        <v>363</v>
      </c>
    </row>
    <row r="58" spans="1:4" x14ac:dyDescent="0.2">
      <c r="A58" t="s">
        <v>287</v>
      </c>
      <c r="B58">
        <v>16</v>
      </c>
      <c r="C58" t="s">
        <v>34</v>
      </c>
      <c r="D58" t="s">
        <v>363</v>
      </c>
    </row>
    <row r="59" spans="1:4" x14ac:dyDescent="0.2">
      <c r="A59" t="s">
        <v>385</v>
      </c>
      <c r="B59">
        <v>16</v>
      </c>
      <c r="C59" t="s">
        <v>34</v>
      </c>
      <c r="D59" t="s">
        <v>363</v>
      </c>
    </row>
    <row r="60" spans="1:4" x14ac:dyDescent="0.2">
      <c r="A60" t="s">
        <v>408</v>
      </c>
      <c r="B60">
        <v>16</v>
      </c>
      <c r="C60" t="s">
        <v>34</v>
      </c>
      <c r="D60" t="s">
        <v>363</v>
      </c>
    </row>
    <row r="61" spans="1:4" x14ac:dyDescent="0.2">
      <c r="A61" t="s">
        <v>387</v>
      </c>
      <c r="B61">
        <v>16</v>
      </c>
      <c r="C61" t="s">
        <v>34</v>
      </c>
      <c r="D61" t="s">
        <v>363</v>
      </c>
    </row>
    <row r="62" spans="1:4" x14ac:dyDescent="0.2">
      <c r="A62" t="s">
        <v>392</v>
      </c>
      <c r="B62">
        <v>16</v>
      </c>
      <c r="C62" t="s">
        <v>34</v>
      </c>
      <c r="D62" t="s">
        <v>363</v>
      </c>
    </row>
    <row r="63" spans="1:4" x14ac:dyDescent="0.2">
      <c r="A63" t="s">
        <v>318</v>
      </c>
      <c r="B63">
        <v>16</v>
      </c>
      <c r="C63" t="s">
        <v>34</v>
      </c>
      <c r="D63" t="s">
        <v>363</v>
      </c>
    </row>
    <row r="64" spans="1:4" x14ac:dyDescent="0.2">
      <c r="A64" t="s">
        <v>323</v>
      </c>
      <c r="B64">
        <v>16</v>
      </c>
      <c r="C64" t="s">
        <v>34</v>
      </c>
      <c r="D64" t="s">
        <v>363</v>
      </c>
    </row>
    <row r="65" spans="1:4" x14ac:dyDescent="0.2">
      <c r="A65" t="s">
        <v>338</v>
      </c>
      <c r="B65">
        <v>16</v>
      </c>
      <c r="C65" t="s">
        <v>34</v>
      </c>
      <c r="D65" t="s">
        <v>363</v>
      </c>
    </row>
    <row r="66" spans="1:4" x14ac:dyDescent="0.2">
      <c r="A66" t="s">
        <v>260</v>
      </c>
      <c r="B66">
        <v>17</v>
      </c>
      <c r="C66" t="s">
        <v>34</v>
      </c>
      <c r="D66" t="s">
        <v>363</v>
      </c>
    </row>
    <row r="67" spans="1:4" x14ac:dyDescent="0.2">
      <c r="A67" t="s">
        <v>272</v>
      </c>
      <c r="B67">
        <v>17</v>
      </c>
      <c r="C67" t="s">
        <v>34</v>
      </c>
      <c r="D67" t="s">
        <v>363</v>
      </c>
    </row>
    <row r="68" spans="1:4" x14ac:dyDescent="0.2">
      <c r="A68" t="s">
        <v>278</v>
      </c>
      <c r="B68">
        <v>17</v>
      </c>
      <c r="C68" t="s">
        <v>34</v>
      </c>
      <c r="D68" t="s">
        <v>363</v>
      </c>
    </row>
    <row r="69" spans="1:4" x14ac:dyDescent="0.2">
      <c r="A69" t="s">
        <v>367</v>
      </c>
      <c r="B69">
        <v>18</v>
      </c>
      <c r="C69" t="s">
        <v>34</v>
      </c>
      <c r="D69" t="s">
        <v>363</v>
      </c>
    </row>
    <row r="70" spans="1:4" x14ac:dyDescent="0.2">
      <c r="A70" t="s">
        <v>277</v>
      </c>
      <c r="B70">
        <v>18</v>
      </c>
      <c r="C70" t="s">
        <v>34</v>
      </c>
      <c r="D70" t="s">
        <v>363</v>
      </c>
    </row>
    <row r="71" spans="1:4" x14ac:dyDescent="0.2">
      <c r="A71" t="s">
        <v>283</v>
      </c>
      <c r="B71">
        <v>18</v>
      </c>
      <c r="C71" t="s">
        <v>34</v>
      </c>
      <c r="D71" t="s">
        <v>363</v>
      </c>
    </row>
    <row r="72" spans="1:4" x14ac:dyDescent="0.2">
      <c r="A72" t="s">
        <v>328</v>
      </c>
      <c r="B72">
        <v>18</v>
      </c>
      <c r="C72" t="s">
        <v>34</v>
      </c>
      <c r="D72" t="s">
        <v>363</v>
      </c>
    </row>
    <row r="73" spans="1:4" x14ac:dyDescent="0.2">
      <c r="A73" t="s">
        <v>379</v>
      </c>
      <c r="B73">
        <v>18</v>
      </c>
      <c r="C73" t="s">
        <v>34</v>
      </c>
      <c r="D73" t="s">
        <v>363</v>
      </c>
    </row>
    <row r="74" spans="1:4" x14ac:dyDescent="0.2">
      <c r="A74" t="s">
        <v>316</v>
      </c>
      <c r="B74">
        <v>18</v>
      </c>
      <c r="C74" t="s">
        <v>34</v>
      </c>
      <c r="D74" t="s">
        <v>363</v>
      </c>
    </row>
    <row r="75" spans="1:4" x14ac:dyDescent="0.2">
      <c r="A75" t="s">
        <v>319</v>
      </c>
      <c r="B75">
        <v>18</v>
      </c>
      <c r="C75" t="s">
        <v>34</v>
      </c>
      <c r="D75" t="s">
        <v>363</v>
      </c>
    </row>
    <row r="76" spans="1:4" x14ac:dyDescent="0.2">
      <c r="A76" t="s">
        <v>337</v>
      </c>
      <c r="B76">
        <v>18</v>
      </c>
      <c r="C76" t="s">
        <v>34</v>
      </c>
      <c r="D76" t="s">
        <v>363</v>
      </c>
    </row>
    <row r="77" spans="1:4" x14ac:dyDescent="0.2">
      <c r="A77" t="s">
        <v>327</v>
      </c>
      <c r="B77">
        <v>18</v>
      </c>
      <c r="C77" t="s">
        <v>34</v>
      </c>
      <c r="D77" t="s">
        <v>363</v>
      </c>
    </row>
    <row r="78" spans="1:4" x14ac:dyDescent="0.2">
      <c r="A78" t="s">
        <v>366</v>
      </c>
      <c r="B78">
        <v>19</v>
      </c>
      <c r="C78" t="s">
        <v>34</v>
      </c>
      <c r="D78" t="s">
        <v>363</v>
      </c>
    </row>
    <row r="79" spans="1:4" x14ac:dyDescent="0.2">
      <c r="A79" t="s">
        <v>257</v>
      </c>
      <c r="B79">
        <v>19</v>
      </c>
      <c r="C79" t="s">
        <v>34</v>
      </c>
      <c r="D79" t="s">
        <v>363</v>
      </c>
    </row>
    <row r="80" spans="1:4" x14ac:dyDescent="0.2">
      <c r="A80" t="s">
        <v>259</v>
      </c>
      <c r="B80">
        <v>19</v>
      </c>
      <c r="C80" t="s">
        <v>34</v>
      </c>
      <c r="D80" t="s">
        <v>363</v>
      </c>
    </row>
    <row r="81" spans="1:4" x14ac:dyDescent="0.2">
      <c r="A81" t="s">
        <v>279</v>
      </c>
      <c r="B81">
        <v>19</v>
      </c>
      <c r="C81" t="s">
        <v>34</v>
      </c>
      <c r="D81" t="s">
        <v>363</v>
      </c>
    </row>
    <row r="82" spans="1:4" x14ac:dyDescent="0.2">
      <c r="A82" t="s">
        <v>377</v>
      </c>
      <c r="B82">
        <v>19</v>
      </c>
      <c r="C82" t="s">
        <v>34</v>
      </c>
      <c r="D82" t="s">
        <v>363</v>
      </c>
    </row>
    <row r="83" spans="1:4" x14ac:dyDescent="0.2">
      <c r="A83" t="s">
        <v>393</v>
      </c>
      <c r="B83">
        <v>19</v>
      </c>
      <c r="C83" t="s">
        <v>34</v>
      </c>
      <c r="D83" t="s">
        <v>363</v>
      </c>
    </row>
    <row r="84" spans="1:4" x14ac:dyDescent="0.2">
      <c r="A84" t="s">
        <v>324</v>
      </c>
      <c r="B84">
        <v>19</v>
      </c>
      <c r="C84" t="s">
        <v>34</v>
      </c>
      <c r="D84" t="s">
        <v>363</v>
      </c>
    </row>
    <row r="85" spans="1:4" x14ac:dyDescent="0.2">
      <c r="A85" t="s">
        <v>330</v>
      </c>
      <c r="B85">
        <v>19</v>
      </c>
      <c r="C85" t="s">
        <v>34</v>
      </c>
      <c r="D85" t="s">
        <v>363</v>
      </c>
    </row>
    <row r="86" spans="1:4" x14ac:dyDescent="0.2">
      <c r="A86" t="s">
        <v>250</v>
      </c>
      <c r="B86">
        <v>20</v>
      </c>
      <c r="C86" t="s">
        <v>34</v>
      </c>
      <c r="D86" t="s">
        <v>363</v>
      </c>
    </row>
    <row r="87" spans="1:4" x14ac:dyDescent="0.2">
      <c r="A87" t="s">
        <v>391</v>
      </c>
      <c r="B87">
        <v>21</v>
      </c>
      <c r="C87" t="s">
        <v>34</v>
      </c>
      <c r="D87" t="s">
        <v>363</v>
      </c>
    </row>
    <row r="88" spans="1:4" x14ac:dyDescent="0.2">
      <c r="A88" t="s">
        <v>395</v>
      </c>
      <c r="B88">
        <v>21</v>
      </c>
      <c r="C88" t="s">
        <v>34</v>
      </c>
      <c r="D88" t="s">
        <v>363</v>
      </c>
    </row>
    <row r="89" spans="1:4" x14ac:dyDescent="0.2">
      <c r="A89" t="s">
        <v>402</v>
      </c>
      <c r="B89">
        <v>21</v>
      </c>
      <c r="C89" t="s">
        <v>34</v>
      </c>
      <c r="D89" t="s">
        <v>363</v>
      </c>
    </row>
    <row r="90" spans="1:4" x14ac:dyDescent="0.2">
      <c r="A90" t="s">
        <v>252</v>
      </c>
      <c r="B90">
        <v>22</v>
      </c>
      <c r="C90" t="s">
        <v>34</v>
      </c>
      <c r="D90" t="s">
        <v>363</v>
      </c>
    </row>
    <row r="91" spans="1:4" x14ac:dyDescent="0.2">
      <c r="A91" t="s">
        <v>372</v>
      </c>
      <c r="B91">
        <v>22</v>
      </c>
      <c r="C91" t="s">
        <v>34</v>
      </c>
      <c r="D91" t="s">
        <v>363</v>
      </c>
    </row>
    <row r="92" spans="1:4" x14ac:dyDescent="0.2">
      <c r="A92" t="s">
        <v>374</v>
      </c>
      <c r="B92">
        <v>22</v>
      </c>
      <c r="C92" t="s">
        <v>34</v>
      </c>
      <c r="D92" t="s">
        <v>363</v>
      </c>
    </row>
    <row r="93" spans="1:4" x14ac:dyDescent="0.2">
      <c r="A93" t="s">
        <v>341</v>
      </c>
      <c r="B93">
        <v>23</v>
      </c>
      <c r="C93" t="s">
        <v>34</v>
      </c>
      <c r="D93" t="s">
        <v>363</v>
      </c>
    </row>
    <row r="94" spans="1:4" x14ac:dyDescent="0.2">
      <c r="A94" t="s">
        <v>339</v>
      </c>
      <c r="B94">
        <v>26</v>
      </c>
      <c r="C94" t="s">
        <v>34</v>
      </c>
      <c r="D94" t="s">
        <v>363</v>
      </c>
    </row>
    <row r="95" spans="1:4" x14ac:dyDescent="0.2">
      <c r="A95" t="s">
        <v>326</v>
      </c>
      <c r="B95">
        <v>11</v>
      </c>
      <c r="C95" t="s">
        <v>33</v>
      </c>
      <c r="D95" t="s">
        <v>363</v>
      </c>
    </row>
    <row r="96" spans="1:4" x14ac:dyDescent="0.2">
      <c r="A96" t="s">
        <v>281</v>
      </c>
      <c r="B96">
        <v>12</v>
      </c>
      <c r="C96" t="s">
        <v>33</v>
      </c>
      <c r="D96" t="s">
        <v>363</v>
      </c>
    </row>
    <row r="97" spans="1:4" x14ac:dyDescent="0.2">
      <c r="A97" t="s">
        <v>288</v>
      </c>
      <c r="B97">
        <v>12</v>
      </c>
      <c r="C97" t="s">
        <v>33</v>
      </c>
      <c r="D97" t="s">
        <v>363</v>
      </c>
    </row>
    <row r="98" spans="1:4" x14ac:dyDescent="0.2">
      <c r="A98" t="s">
        <v>306</v>
      </c>
      <c r="B98">
        <v>12</v>
      </c>
      <c r="C98" t="s">
        <v>33</v>
      </c>
      <c r="D98" t="s">
        <v>363</v>
      </c>
    </row>
    <row r="99" spans="1:4" x14ac:dyDescent="0.2">
      <c r="A99" t="s">
        <v>325</v>
      </c>
      <c r="B99">
        <v>12</v>
      </c>
      <c r="C99" t="s">
        <v>33</v>
      </c>
      <c r="D99" t="s">
        <v>363</v>
      </c>
    </row>
    <row r="100" spans="1:4" x14ac:dyDescent="0.2">
      <c r="A100" t="s">
        <v>332</v>
      </c>
      <c r="B100">
        <v>12</v>
      </c>
      <c r="C100" t="s">
        <v>33</v>
      </c>
      <c r="D100" t="s">
        <v>363</v>
      </c>
    </row>
    <row r="101" spans="1:4" x14ac:dyDescent="0.2">
      <c r="A101" t="s">
        <v>333</v>
      </c>
      <c r="B101">
        <v>12</v>
      </c>
      <c r="C101" t="s">
        <v>33</v>
      </c>
      <c r="D101" t="s">
        <v>363</v>
      </c>
    </row>
    <row r="102" spans="1:4" x14ac:dyDescent="0.2">
      <c r="A102" t="s">
        <v>364</v>
      </c>
      <c r="B102">
        <v>13</v>
      </c>
      <c r="C102" t="s">
        <v>33</v>
      </c>
      <c r="D102" t="s">
        <v>363</v>
      </c>
    </row>
    <row r="103" spans="1:4" x14ac:dyDescent="0.2">
      <c r="A103" t="s">
        <v>371</v>
      </c>
      <c r="B103">
        <v>13</v>
      </c>
      <c r="C103" t="s">
        <v>33</v>
      </c>
      <c r="D103" t="s">
        <v>363</v>
      </c>
    </row>
    <row r="104" spans="1:4" x14ac:dyDescent="0.2">
      <c r="A104" t="s">
        <v>329</v>
      </c>
      <c r="B104">
        <v>13</v>
      </c>
      <c r="C104" t="s">
        <v>33</v>
      </c>
      <c r="D104" t="s">
        <v>363</v>
      </c>
    </row>
    <row r="105" spans="1:4" x14ac:dyDescent="0.2">
      <c r="A105" t="s">
        <v>406</v>
      </c>
      <c r="B105">
        <v>13</v>
      </c>
      <c r="C105" t="s">
        <v>33</v>
      </c>
      <c r="D105" t="s">
        <v>363</v>
      </c>
    </row>
    <row r="106" spans="1:4" x14ac:dyDescent="0.2">
      <c r="A106" t="s">
        <v>285</v>
      </c>
      <c r="B106">
        <v>14</v>
      </c>
      <c r="C106" t="s">
        <v>33</v>
      </c>
      <c r="D106" t="s">
        <v>363</v>
      </c>
    </row>
    <row r="107" spans="1:4" x14ac:dyDescent="0.2">
      <c r="A107" t="s">
        <v>389</v>
      </c>
      <c r="B107">
        <v>14</v>
      </c>
      <c r="C107" t="s">
        <v>33</v>
      </c>
      <c r="D107" t="s">
        <v>363</v>
      </c>
    </row>
    <row r="108" spans="1:4" x14ac:dyDescent="0.2">
      <c r="A108" t="s">
        <v>315</v>
      </c>
      <c r="B108">
        <v>14</v>
      </c>
      <c r="C108" t="s">
        <v>33</v>
      </c>
      <c r="D108" t="s">
        <v>363</v>
      </c>
    </row>
    <row r="109" spans="1:4" x14ac:dyDescent="0.2">
      <c r="A109" t="s">
        <v>396</v>
      </c>
      <c r="B109">
        <v>14</v>
      </c>
      <c r="C109" t="s">
        <v>33</v>
      </c>
      <c r="D109" t="s">
        <v>363</v>
      </c>
    </row>
    <row r="110" spans="1:4" x14ac:dyDescent="0.2">
      <c r="A110" t="s">
        <v>400</v>
      </c>
      <c r="B110">
        <v>14</v>
      </c>
      <c r="C110" t="s">
        <v>33</v>
      </c>
      <c r="D110" t="s">
        <v>363</v>
      </c>
    </row>
    <row r="111" spans="1:4" x14ac:dyDescent="0.2">
      <c r="A111" t="s">
        <v>401</v>
      </c>
      <c r="B111">
        <v>14</v>
      </c>
      <c r="C111" t="s">
        <v>33</v>
      </c>
      <c r="D111" t="s">
        <v>363</v>
      </c>
    </row>
    <row r="112" spans="1:4" x14ac:dyDescent="0.2">
      <c r="A112" t="s">
        <v>353</v>
      </c>
      <c r="B112">
        <v>14</v>
      </c>
      <c r="C112" t="s">
        <v>33</v>
      </c>
      <c r="D112" t="s">
        <v>363</v>
      </c>
    </row>
    <row r="113" spans="1:4" x14ac:dyDescent="0.2">
      <c r="A113" t="s">
        <v>381</v>
      </c>
      <c r="B113">
        <v>15</v>
      </c>
      <c r="C113" t="s">
        <v>33</v>
      </c>
      <c r="D113" t="s">
        <v>363</v>
      </c>
    </row>
    <row r="114" spans="1:4" x14ac:dyDescent="0.2">
      <c r="A114" t="s">
        <v>300</v>
      </c>
      <c r="B114">
        <v>15</v>
      </c>
      <c r="C114" t="s">
        <v>33</v>
      </c>
      <c r="D114" t="s">
        <v>363</v>
      </c>
    </row>
    <row r="115" spans="1:4" x14ac:dyDescent="0.2">
      <c r="A115" t="s">
        <v>255</v>
      </c>
      <c r="B115">
        <v>16</v>
      </c>
      <c r="C115" t="s">
        <v>33</v>
      </c>
      <c r="D115" t="s">
        <v>363</v>
      </c>
    </row>
    <row r="116" spans="1:4" x14ac:dyDescent="0.2">
      <c r="A116" t="s">
        <v>266</v>
      </c>
      <c r="B116">
        <v>16</v>
      </c>
      <c r="C116" t="s">
        <v>33</v>
      </c>
      <c r="D116" t="s">
        <v>363</v>
      </c>
    </row>
    <row r="117" spans="1:4" x14ac:dyDescent="0.2">
      <c r="A117" t="s">
        <v>308</v>
      </c>
      <c r="B117">
        <v>16</v>
      </c>
      <c r="C117" t="s">
        <v>33</v>
      </c>
      <c r="D117" t="s">
        <v>363</v>
      </c>
    </row>
    <row r="118" spans="1:4" x14ac:dyDescent="0.2">
      <c r="A118" t="s">
        <v>342</v>
      </c>
      <c r="B118">
        <v>16</v>
      </c>
      <c r="C118" t="s">
        <v>33</v>
      </c>
      <c r="D118" t="s">
        <v>363</v>
      </c>
    </row>
    <row r="119" spans="1:4" x14ac:dyDescent="0.2">
      <c r="A119" t="s">
        <v>346</v>
      </c>
      <c r="B119">
        <v>16</v>
      </c>
      <c r="C119" t="s">
        <v>33</v>
      </c>
      <c r="D119" t="s">
        <v>363</v>
      </c>
    </row>
    <row r="120" spans="1:4" x14ac:dyDescent="0.2">
      <c r="A120" t="s">
        <v>405</v>
      </c>
      <c r="B120">
        <v>17</v>
      </c>
      <c r="C120" t="s">
        <v>33</v>
      </c>
      <c r="D120" t="s">
        <v>363</v>
      </c>
    </row>
    <row r="121" spans="1:4" x14ac:dyDescent="0.2">
      <c r="A121" t="s">
        <v>291</v>
      </c>
      <c r="B121">
        <v>17</v>
      </c>
      <c r="C121" t="s">
        <v>33</v>
      </c>
      <c r="D121" t="s">
        <v>363</v>
      </c>
    </row>
    <row r="122" spans="1:4" x14ac:dyDescent="0.2">
      <c r="A122" t="s">
        <v>297</v>
      </c>
      <c r="B122">
        <v>17</v>
      </c>
      <c r="C122" t="s">
        <v>33</v>
      </c>
      <c r="D122" t="s">
        <v>363</v>
      </c>
    </row>
    <row r="123" spans="1:4" x14ac:dyDescent="0.2">
      <c r="A123" t="s">
        <v>303</v>
      </c>
      <c r="B123">
        <v>17</v>
      </c>
      <c r="C123" t="s">
        <v>33</v>
      </c>
      <c r="D123" t="s">
        <v>363</v>
      </c>
    </row>
    <row r="124" spans="1:4" x14ac:dyDescent="0.2">
      <c r="A124" t="s">
        <v>305</v>
      </c>
      <c r="B124">
        <v>17</v>
      </c>
      <c r="C124" t="s">
        <v>33</v>
      </c>
      <c r="D124" t="s">
        <v>363</v>
      </c>
    </row>
    <row r="125" spans="1:4" x14ac:dyDescent="0.2">
      <c r="A125" t="s">
        <v>311</v>
      </c>
      <c r="B125">
        <v>17</v>
      </c>
      <c r="C125" t="s">
        <v>33</v>
      </c>
      <c r="D125" t="s">
        <v>363</v>
      </c>
    </row>
    <row r="126" spans="1:4" x14ac:dyDescent="0.2">
      <c r="A126" t="s">
        <v>343</v>
      </c>
      <c r="B126">
        <v>17</v>
      </c>
      <c r="C126" t="s">
        <v>33</v>
      </c>
      <c r="D126" t="s">
        <v>363</v>
      </c>
    </row>
    <row r="127" spans="1:4" x14ac:dyDescent="0.2">
      <c r="A127" t="s">
        <v>404</v>
      </c>
      <c r="B127">
        <v>17</v>
      </c>
      <c r="C127" t="s">
        <v>33</v>
      </c>
      <c r="D127" t="s">
        <v>363</v>
      </c>
    </row>
    <row r="128" spans="1:4" x14ac:dyDescent="0.2">
      <c r="A128" t="s">
        <v>352</v>
      </c>
      <c r="B128">
        <v>17</v>
      </c>
      <c r="C128" t="s">
        <v>33</v>
      </c>
      <c r="D128" t="s">
        <v>363</v>
      </c>
    </row>
    <row r="129" spans="1:4" x14ac:dyDescent="0.2">
      <c r="A129" t="s">
        <v>265</v>
      </c>
      <c r="B129">
        <v>18</v>
      </c>
      <c r="C129" t="s">
        <v>33</v>
      </c>
      <c r="D129" t="s">
        <v>363</v>
      </c>
    </row>
    <row r="130" spans="1:4" x14ac:dyDescent="0.2">
      <c r="A130" t="s">
        <v>284</v>
      </c>
      <c r="B130">
        <v>18</v>
      </c>
      <c r="C130" t="s">
        <v>33</v>
      </c>
      <c r="D130" t="s">
        <v>363</v>
      </c>
    </row>
    <row r="131" spans="1:4" x14ac:dyDescent="0.2">
      <c r="A131" t="s">
        <v>299</v>
      </c>
      <c r="B131">
        <v>18</v>
      </c>
      <c r="C131" t="s">
        <v>33</v>
      </c>
      <c r="D131" t="s">
        <v>363</v>
      </c>
    </row>
    <row r="132" spans="1:4" x14ac:dyDescent="0.2">
      <c r="A132" t="s">
        <v>397</v>
      </c>
      <c r="B132">
        <v>18</v>
      </c>
      <c r="C132" t="s">
        <v>33</v>
      </c>
      <c r="D132" t="s">
        <v>363</v>
      </c>
    </row>
    <row r="133" spans="1:4" x14ac:dyDescent="0.2">
      <c r="A133" t="s">
        <v>398</v>
      </c>
      <c r="B133">
        <v>18</v>
      </c>
      <c r="C133" t="s">
        <v>33</v>
      </c>
      <c r="D133" t="s">
        <v>363</v>
      </c>
    </row>
    <row r="134" spans="1:4" x14ac:dyDescent="0.2">
      <c r="A134" t="s">
        <v>356</v>
      </c>
      <c r="B134">
        <v>18</v>
      </c>
      <c r="C134" t="s">
        <v>33</v>
      </c>
      <c r="D134" t="s">
        <v>363</v>
      </c>
    </row>
    <row r="135" spans="1:4" x14ac:dyDescent="0.2">
      <c r="A135" t="s">
        <v>286</v>
      </c>
      <c r="B135">
        <v>19</v>
      </c>
      <c r="C135" t="s">
        <v>33</v>
      </c>
      <c r="D135" t="s">
        <v>363</v>
      </c>
    </row>
    <row r="136" spans="1:4" x14ac:dyDescent="0.2">
      <c r="A136" t="s">
        <v>407</v>
      </c>
      <c r="B136">
        <v>19</v>
      </c>
      <c r="C136" t="s">
        <v>33</v>
      </c>
      <c r="D136" t="s">
        <v>363</v>
      </c>
    </row>
    <row r="137" spans="1:4" x14ac:dyDescent="0.2">
      <c r="A137" t="s">
        <v>310</v>
      </c>
      <c r="B137">
        <v>19</v>
      </c>
      <c r="C137" t="s">
        <v>33</v>
      </c>
      <c r="D137" t="s">
        <v>363</v>
      </c>
    </row>
    <row r="138" spans="1:4" x14ac:dyDescent="0.2">
      <c r="A138" t="s">
        <v>317</v>
      </c>
      <c r="B138">
        <v>19</v>
      </c>
      <c r="C138" t="s">
        <v>33</v>
      </c>
      <c r="D138" t="s">
        <v>363</v>
      </c>
    </row>
    <row r="139" spans="1:4" x14ac:dyDescent="0.2">
      <c r="A139" t="s">
        <v>399</v>
      </c>
      <c r="B139">
        <v>19</v>
      </c>
      <c r="C139" t="s">
        <v>33</v>
      </c>
      <c r="D139" t="s">
        <v>363</v>
      </c>
    </row>
    <row r="140" spans="1:4" x14ac:dyDescent="0.2">
      <c r="A140" t="s">
        <v>373</v>
      </c>
      <c r="B140">
        <v>20</v>
      </c>
      <c r="C140" t="s">
        <v>33</v>
      </c>
      <c r="D140" t="s">
        <v>363</v>
      </c>
    </row>
    <row r="141" spans="1:4" x14ac:dyDescent="0.2">
      <c r="A141" t="s">
        <v>369</v>
      </c>
      <c r="B141">
        <v>21</v>
      </c>
      <c r="C141" t="s">
        <v>33</v>
      </c>
      <c r="D141" t="s">
        <v>363</v>
      </c>
    </row>
    <row r="142" spans="1:4" x14ac:dyDescent="0.2">
      <c r="A142" t="s">
        <v>264</v>
      </c>
      <c r="B142">
        <v>21</v>
      </c>
      <c r="C142" t="s">
        <v>33</v>
      </c>
      <c r="D142" t="s">
        <v>363</v>
      </c>
    </row>
    <row r="143" spans="1:4" x14ac:dyDescent="0.2">
      <c r="A143" t="s">
        <v>321</v>
      </c>
      <c r="B143">
        <v>21</v>
      </c>
      <c r="C143" t="s">
        <v>33</v>
      </c>
      <c r="D143" t="s">
        <v>363</v>
      </c>
    </row>
    <row r="144" spans="1:4" x14ac:dyDescent="0.2">
      <c r="A144" t="s">
        <v>261</v>
      </c>
      <c r="B144">
        <v>22</v>
      </c>
      <c r="C144" t="s">
        <v>33</v>
      </c>
      <c r="D144" t="s">
        <v>363</v>
      </c>
    </row>
    <row r="145" spans="1:4" x14ac:dyDescent="0.2">
      <c r="A145" t="s">
        <v>351</v>
      </c>
      <c r="B145">
        <v>22</v>
      </c>
      <c r="C145" t="s">
        <v>33</v>
      </c>
      <c r="D145" t="s">
        <v>363</v>
      </c>
    </row>
    <row r="146" spans="1:4" x14ac:dyDescent="0.2">
      <c r="A146" t="s">
        <v>390</v>
      </c>
      <c r="B146">
        <v>22</v>
      </c>
      <c r="C146" t="s">
        <v>33</v>
      </c>
      <c r="D146" t="s">
        <v>363</v>
      </c>
    </row>
    <row r="147" spans="1:4" x14ac:dyDescent="0.2">
      <c r="A147" t="s">
        <v>348</v>
      </c>
      <c r="B147">
        <v>22</v>
      </c>
      <c r="C147" t="s">
        <v>33</v>
      </c>
      <c r="D147" t="s">
        <v>363</v>
      </c>
    </row>
    <row r="148" spans="1:4" x14ac:dyDescent="0.2">
      <c r="A148" t="s">
        <v>347</v>
      </c>
      <c r="B148">
        <v>23</v>
      </c>
      <c r="C148" t="s">
        <v>33</v>
      </c>
      <c r="D148" t="s">
        <v>363</v>
      </c>
    </row>
    <row r="149" spans="1:4" x14ac:dyDescent="0.2">
      <c r="A149" t="s">
        <v>271</v>
      </c>
      <c r="B149">
        <v>24</v>
      </c>
      <c r="C149" t="s">
        <v>33</v>
      </c>
      <c r="D149" t="s">
        <v>363</v>
      </c>
    </row>
    <row r="150" spans="1:4" x14ac:dyDescent="0.2">
      <c r="A150" t="s">
        <v>309</v>
      </c>
      <c r="B150">
        <v>24</v>
      </c>
      <c r="C150" t="s">
        <v>33</v>
      </c>
      <c r="D150" t="s">
        <v>363</v>
      </c>
    </row>
    <row r="151" spans="1:4" x14ac:dyDescent="0.2">
      <c r="A151" t="s">
        <v>263</v>
      </c>
      <c r="B151">
        <v>28</v>
      </c>
      <c r="C151" t="s">
        <v>33</v>
      </c>
      <c r="D151" t="s">
        <v>363</v>
      </c>
    </row>
    <row r="152" spans="1:4" x14ac:dyDescent="0.2">
      <c r="A152" t="s">
        <v>349</v>
      </c>
      <c r="B152">
        <v>28</v>
      </c>
      <c r="C152" t="s">
        <v>33</v>
      </c>
      <c r="D152" t="s">
        <v>363</v>
      </c>
    </row>
    <row r="153" spans="1:4" x14ac:dyDescent="0.2">
      <c r="A153" t="s">
        <v>380</v>
      </c>
      <c r="B153">
        <v>29</v>
      </c>
      <c r="C153" t="s">
        <v>33</v>
      </c>
      <c r="D153" t="s">
        <v>363</v>
      </c>
    </row>
  </sheetData>
  <autoFilter ref="A1:D153">
    <sortState ref="A2:D153">
      <sortCondition descending="1" ref="C1:C153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H19" sqref="H19"/>
    </sheetView>
  </sheetViews>
  <sheetFormatPr baseColWidth="10" defaultRowHeight="15" x14ac:dyDescent="0.2"/>
  <cols>
    <col min="1" max="3" width="10.83203125" style="1"/>
    <col min="4" max="4" width="12.6640625" style="1" customWidth="1"/>
    <col min="5" max="7" width="10.83203125" style="1"/>
    <col min="8" max="8" width="13.83203125" style="1" customWidth="1"/>
  </cols>
  <sheetData>
    <row r="1" spans="1:8" x14ac:dyDescent="0.2">
      <c r="A1" s="41" t="s">
        <v>30</v>
      </c>
      <c r="B1" s="41"/>
      <c r="C1" s="41"/>
      <c r="D1" s="41"/>
      <c r="E1" s="41"/>
      <c r="F1" s="41"/>
      <c r="G1" s="41"/>
      <c r="H1" s="41"/>
    </row>
    <row r="2" spans="1:8" x14ac:dyDescent="0.2">
      <c r="A2" s="1" t="s">
        <v>22</v>
      </c>
      <c r="B2" s="1" t="s">
        <v>23</v>
      </c>
      <c r="C2" s="1" t="s">
        <v>24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14</v>
      </c>
    </row>
    <row r="3" spans="1:8" x14ac:dyDescent="0.2">
      <c r="A3" s="35">
        <v>1900</v>
      </c>
      <c r="B3" s="35" t="s">
        <v>360</v>
      </c>
      <c r="C3" s="35"/>
      <c r="D3" s="3">
        <v>34.25</v>
      </c>
      <c r="E3" s="3">
        <v>47.5</v>
      </c>
      <c r="F3" s="3">
        <v>32</v>
      </c>
      <c r="G3" s="3">
        <v>53</v>
      </c>
      <c r="H3" s="3"/>
    </row>
    <row r="4" spans="1:8" x14ac:dyDescent="0.2">
      <c r="A4" s="1">
        <v>1998</v>
      </c>
      <c r="B4" s="1">
        <v>21</v>
      </c>
      <c r="C4" s="1" t="s">
        <v>28</v>
      </c>
      <c r="D4" s="3">
        <v>33.200000000000003</v>
      </c>
      <c r="E4" s="3">
        <v>42.7</v>
      </c>
      <c r="F4" s="3">
        <v>30.6</v>
      </c>
      <c r="G4" s="3">
        <v>50.9</v>
      </c>
      <c r="H4" s="3">
        <v>187.2</v>
      </c>
    </row>
    <row r="5" spans="1:8" x14ac:dyDescent="0.2">
      <c r="A5" s="1">
        <v>1999</v>
      </c>
      <c r="B5" s="1">
        <v>20</v>
      </c>
      <c r="C5" s="1" t="s">
        <v>28</v>
      </c>
      <c r="D5" s="3">
        <v>32.799999999999997</v>
      </c>
      <c r="E5" s="3">
        <v>42.3</v>
      </c>
      <c r="F5" s="3">
        <v>30.5</v>
      </c>
      <c r="G5" s="3">
        <v>50.4</v>
      </c>
      <c r="H5" s="3">
        <v>185.4</v>
      </c>
    </row>
    <row r="6" spans="1:8" x14ac:dyDescent="0.2">
      <c r="A6" s="1">
        <v>2000</v>
      </c>
      <c r="B6" s="1">
        <v>19</v>
      </c>
      <c r="C6" s="1" t="s">
        <v>28</v>
      </c>
      <c r="D6" s="3">
        <v>32.200000000000003</v>
      </c>
      <c r="E6" s="3">
        <v>41.7</v>
      </c>
      <c r="F6" s="3">
        <v>30.3</v>
      </c>
      <c r="G6" s="3">
        <v>49.8</v>
      </c>
      <c r="H6" s="3">
        <v>183</v>
      </c>
    </row>
    <row r="7" spans="1:8" x14ac:dyDescent="0.2">
      <c r="A7" s="1">
        <v>2001</v>
      </c>
      <c r="B7" s="1">
        <v>18</v>
      </c>
      <c r="C7" s="1" t="s">
        <v>28</v>
      </c>
      <c r="D7" s="3">
        <v>31.8</v>
      </c>
      <c r="E7" s="3">
        <v>41.3</v>
      </c>
      <c r="F7" s="3">
        <v>30.3</v>
      </c>
      <c r="G7" s="3">
        <v>49.1</v>
      </c>
      <c r="H7" s="3">
        <v>180.8</v>
      </c>
    </row>
    <row r="8" spans="1:8" x14ac:dyDescent="0.2">
      <c r="A8" s="1">
        <v>2002</v>
      </c>
      <c r="B8" s="1">
        <v>17</v>
      </c>
      <c r="C8" s="1" t="s">
        <v>27</v>
      </c>
      <c r="D8" s="3">
        <v>32</v>
      </c>
      <c r="E8" s="3">
        <v>41.5</v>
      </c>
      <c r="F8" s="3">
        <v>30.2</v>
      </c>
      <c r="G8" s="3">
        <v>48.6</v>
      </c>
      <c r="H8" s="3">
        <v>180.2</v>
      </c>
    </row>
    <row r="9" spans="1:8" x14ac:dyDescent="0.2">
      <c r="A9" s="1">
        <v>2003</v>
      </c>
      <c r="B9" s="1">
        <v>16</v>
      </c>
      <c r="C9" s="1" t="s">
        <v>27</v>
      </c>
      <c r="D9" s="3">
        <v>31.6</v>
      </c>
      <c r="E9" s="3">
        <v>41.1</v>
      </c>
      <c r="F9" s="3">
        <v>30.2</v>
      </c>
      <c r="G9" s="3">
        <v>48.1</v>
      </c>
      <c r="H9" s="3">
        <v>178.4</v>
      </c>
    </row>
    <row r="10" spans="1:8" x14ac:dyDescent="0.2">
      <c r="A10" s="1">
        <v>2004</v>
      </c>
      <c r="B10" s="1">
        <v>15</v>
      </c>
      <c r="C10" s="1" t="s">
        <v>26</v>
      </c>
      <c r="D10" s="3">
        <v>31.8</v>
      </c>
      <c r="E10" s="3">
        <v>41.3</v>
      </c>
      <c r="F10" s="3">
        <v>30</v>
      </c>
      <c r="G10" s="3">
        <v>47.5</v>
      </c>
      <c r="H10" s="3">
        <v>177.6</v>
      </c>
    </row>
    <row r="11" spans="1:8" x14ac:dyDescent="0.2">
      <c r="A11" s="1">
        <v>2005</v>
      </c>
      <c r="B11" s="1">
        <v>14</v>
      </c>
      <c r="C11" s="1" t="s">
        <v>26</v>
      </c>
      <c r="D11" s="3">
        <v>31.4</v>
      </c>
      <c r="E11" s="3">
        <v>40.9</v>
      </c>
      <c r="F11" s="3">
        <v>29.8</v>
      </c>
      <c r="G11" s="3">
        <v>47.1</v>
      </c>
      <c r="H11" s="3">
        <v>176</v>
      </c>
    </row>
    <row r="12" spans="1:8" x14ac:dyDescent="0.2">
      <c r="A12" s="1">
        <v>2006</v>
      </c>
      <c r="B12" s="1">
        <v>13</v>
      </c>
      <c r="C12" s="1" t="s">
        <v>25</v>
      </c>
      <c r="D12" s="3">
        <v>31.6</v>
      </c>
      <c r="E12" s="3">
        <v>41.1</v>
      </c>
      <c r="F12" s="3">
        <v>29.6</v>
      </c>
      <c r="G12" s="3">
        <v>46.7</v>
      </c>
      <c r="H12" s="3">
        <v>175.6</v>
      </c>
    </row>
    <row r="13" spans="1:8" x14ac:dyDescent="0.2">
      <c r="A13" s="1">
        <v>2007</v>
      </c>
      <c r="B13" s="1">
        <v>12</v>
      </c>
      <c r="C13" s="1" t="s">
        <v>25</v>
      </c>
      <c r="D13" s="3">
        <v>31.2</v>
      </c>
      <c r="E13" s="3">
        <v>40.700000000000003</v>
      </c>
      <c r="F13" s="3">
        <v>29.4</v>
      </c>
      <c r="G13" s="3">
        <v>46.3</v>
      </c>
      <c r="H13" s="3">
        <v>174</v>
      </c>
    </row>
    <row r="14" spans="1:8" x14ac:dyDescent="0.2">
      <c r="A14" s="1">
        <v>2008</v>
      </c>
      <c r="B14" s="1">
        <v>11</v>
      </c>
      <c r="C14" s="1" t="s">
        <v>25</v>
      </c>
      <c r="D14" s="3">
        <v>30.8</v>
      </c>
      <c r="E14" s="3">
        <v>40.299999999999997</v>
      </c>
      <c r="F14" s="3">
        <v>29.4</v>
      </c>
      <c r="G14" s="3">
        <v>46.3</v>
      </c>
      <c r="H14" s="3">
        <v>173.2</v>
      </c>
    </row>
    <row r="17" spans="1:8" x14ac:dyDescent="0.2">
      <c r="A17" s="41" t="s">
        <v>29</v>
      </c>
      <c r="B17" s="41"/>
      <c r="C17" s="41"/>
      <c r="D17" s="41"/>
      <c r="E17" s="41"/>
      <c r="F17" s="41"/>
      <c r="G17" s="41"/>
      <c r="H17" s="41"/>
    </row>
    <row r="18" spans="1:8" x14ac:dyDescent="0.2">
      <c r="A18" s="1" t="s">
        <v>22</v>
      </c>
      <c r="B18" s="1" t="s">
        <v>23</v>
      </c>
      <c r="C18" s="1" t="s">
        <v>24</v>
      </c>
      <c r="D18" s="1" t="s">
        <v>15</v>
      </c>
      <c r="E18" s="1" t="s">
        <v>16</v>
      </c>
      <c r="F18" s="1" t="s">
        <v>17</v>
      </c>
      <c r="G18" s="1" t="s">
        <v>18</v>
      </c>
      <c r="H18" s="1" t="s">
        <v>14</v>
      </c>
    </row>
    <row r="19" spans="1:8" x14ac:dyDescent="0.2">
      <c r="A19" s="35">
        <v>1900</v>
      </c>
      <c r="B19" s="35" t="s">
        <v>360</v>
      </c>
      <c r="C19" s="35"/>
      <c r="D19" s="3">
        <v>36</v>
      </c>
      <c r="E19" s="3">
        <v>50.5</v>
      </c>
      <c r="F19" s="3">
        <v>33</v>
      </c>
      <c r="G19" s="3">
        <v>57.5</v>
      </c>
      <c r="H19" s="3"/>
    </row>
    <row r="20" spans="1:8" x14ac:dyDescent="0.2">
      <c r="A20" s="1">
        <v>1998</v>
      </c>
      <c r="B20" s="1">
        <v>21</v>
      </c>
      <c r="C20" s="1" t="s">
        <v>28</v>
      </c>
      <c r="D20" s="3">
        <v>34.799999999999997</v>
      </c>
      <c r="E20" s="3">
        <v>44.3</v>
      </c>
      <c r="F20" s="3">
        <v>32</v>
      </c>
      <c r="G20" s="3">
        <v>54.8</v>
      </c>
      <c r="H20" s="3">
        <v>198.2</v>
      </c>
    </row>
    <row r="21" spans="1:8" x14ac:dyDescent="0.2">
      <c r="A21" s="1">
        <v>1999</v>
      </c>
      <c r="B21" s="1">
        <v>20</v>
      </c>
      <c r="C21" s="1" t="s">
        <v>28</v>
      </c>
      <c r="D21" s="3">
        <v>34.6</v>
      </c>
      <c r="E21" s="3">
        <v>44.1</v>
      </c>
      <c r="F21" s="3">
        <v>31.6</v>
      </c>
      <c r="G21" s="3">
        <v>53.4</v>
      </c>
      <c r="H21" s="3">
        <v>195</v>
      </c>
    </row>
    <row r="22" spans="1:8" x14ac:dyDescent="0.2">
      <c r="A22" s="1">
        <v>2000</v>
      </c>
      <c r="B22" s="1">
        <v>19</v>
      </c>
      <c r="C22" s="1" t="s">
        <v>28</v>
      </c>
      <c r="D22" s="3">
        <v>34</v>
      </c>
      <c r="E22" s="3">
        <v>43.5</v>
      </c>
      <c r="F22" s="3">
        <v>31.4</v>
      </c>
      <c r="G22" s="3">
        <v>52.2</v>
      </c>
      <c r="H22" s="3">
        <v>191.4</v>
      </c>
    </row>
    <row r="23" spans="1:8" x14ac:dyDescent="0.2">
      <c r="A23" s="1">
        <v>2001</v>
      </c>
      <c r="B23" s="1">
        <v>18</v>
      </c>
      <c r="C23" s="1" t="s">
        <v>28</v>
      </c>
      <c r="D23" s="3">
        <v>33.6</v>
      </c>
      <c r="E23" s="3">
        <v>43.1</v>
      </c>
      <c r="F23" s="3">
        <v>31.2</v>
      </c>
      <c r="G23" s="3">
        <v>51</v>
      </c>
      <c r="H23" s="3">
        <v>188.2</v>
      </c>
    </row>
    <row r="24" spans="1:8" x14ac:dyDescent="0.2">
      <c r="A24" s="1">
        <v>2002</v>
      </c>
      <c r="B24" s="1">
        <v>17</v>
      </c>
      <c r="C24" s="1" t="s">
        <v>27</v>
      </c>
      <c r="D24" s="3">
        <v>33.6</v>
      </c>
      <c r="E24" s="3">
        <v>43.1</v>
      </c>
      <c r="F24" s="3">
        <v>31</v>
      </c>
      <c r="G24" s="3">
        <v>50.1</v>
      </c>
      <c r="H24" s="3">
        <v>186.4</v>
      </c>
    </row>
    <row r="25" spans="1:8" x14ac:dyDescent="0.2">
      <c r="A25" s="1">
        <v>2003</v>
      </c>
      <c r="B25" s="1">
        <v>16</v>
      </c>
      <c r="C25" s="1" t="s">
        <v>27</v>
      </c>
      <c r="D25" s="3">
        <v>32.799999999999997</v>
      </c>
      <c r="E25" s="3">
        <v>42.3</v>
      </c>
      <c r="F25" s="3">
        <v>30.8</v>
      </c>
      <c r="G25" s="3">
        <v>49.4</v>
      </c>
      <c r="H25" s="3">
        <v>183.4</v>
      </c>
    </row>
    <row r="26" spans="1:8" x14ac:dyDescent="0.2">
      <c r="A26" s="1">
        <v>2004</v>
      </c>
      <c r="B26" s="1">
        <v>15</v>
      </c>
      <c r="C26" s="1" t="s">
        <v>26</v>
      </c>
      <c r="D26" s="3">
        <v>32.4</v>
      </c>
      <c r="E26" s="3">
        <v>41.9</v>
      </c>
      <c r="F26" s="3">
        <v>30.6</v>
      </c>
      <c r="G26" s="3">
        <v>48.7</v>
      </c>
      <c r="H26" s="3">
        <v>181.2</v>
      </c>
    </row>
    <row r="27" spans="1:8" x14ac:dyDescent="0.2">
      <c r="A27" s="1">
        <v>2005</v>
      </c>
      <c r="B27" s="1">
        <v>14</v>
      </c>
      <c r="C27" s="1" t="s">
        <v>26</v>
      </c>
      <c r="D27" s="3">
        <v>31.8</v>
      </c>
      <c r="E27" s="3">
        <v>41.3</v>
      </c>
      <c r="F27" s="3">
        <v>30.2</v>
      </c>
      <c r="G27" s="3">
        <v>48</v>
      </c>
      <c r="H27" s="3">
        <v>178.6</v>
      </c>
    </row>
    <row r="28" spans="1:8" x14ac:dyDescent="0.2">
      <c r="A28" s="1">
        <v>2006</v>
      </c>
      <c r="B28" s="1">
        <v>13</v>
      </c>
      <c r="C28" s="1" t="s">
        <v>25</v>
      </c>
      <c r="D28" s="3">
        <v>31.4</v>
      </c>
      <c r="E28" s="3">
        <v>40.9</v>
      </c>
      <c r="F28" s="3">
        <v>29.2</v>
      </c>
      <c r="G28" s="3">
        <v>46.7</v>
      </c>
      <c r="H28" s="3">
        <v>175.2</v>
      </c>
    </row>
    <row r="29" spans="1:8" x14ac:dyDescent="0.2">
      <c r="A29" s="1">
        <v>2007</v>
      </c>
      <c r="B29" s="1">
        <v>12</v>
      </c>
      <c r="C29" s="1" t="s">
        <v>25</v>
      </c>
      <c r="D29" s="3">
        <v>31</v>
      </c>
      <c r="E29" s="3">
        <v>40.5</v>
      </c>
      <c r="F29" s="3">
        <v>29.2</v>
      </c>
      <c r="G29" s="3">
        <v>46.7</v>
      </c>
      <c r="H29" s="3">
        <v>174.4</v>
      </c>
    </row>
  </sheetData>
  <mergeCells count="2">
    <mergeCell ref="A17:H17"/>
    <mergeCell ref="A1:H1"/>
  </mergeCells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Weiblich_bis_21</vt:lpstr>
      <vt:lpstr>Männlich_bis_21</vt:lpstr>
      <vt:lpstr>Gesamtliste</vt:lpstr>
      <vt:lpstr>Vergleichswerte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Korbinian Hauck</dc:creator>
  <cp:lastModifiedBy>Microsoft Office-Anwender</cp:lastModifiedBy>
  <dcterms:created xsi:type="dcterms:W3CDTF">2018-05-28T18:05:27Z</dcterms:created>
  <dcterms:modified xsi:type="dcterms:W3CDTF">2018-06-13T11:57:59Z</dcterms:modified>
</cp:coreProperties>
</file>