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 filterPrivacy="1"/>
  <xr:revisionPtr revIDLastSave="327" documentId="13_ncr:1_{A90EBEE5-4CF5-4557-8F3D-1D6A073349E3}" xr6:coauthVersionLast="43" xr6:coauthVersionMax="43" xr10:uidLastSave="{6C7C8984-74E6-4663-A2B2-1453E742A064}"/>
  <bookViews>
    <workbookView xWindow="-28908" yWindow="-1008" windowWidth="29016" windowHeight="15972" firstSheet="2" activeTab="2" xr2:uid="{00000000-000D-0000-FFFF-FFFF00000000}"/>
  </bookViews>
  <sheets>
    <sheet name="Vergleichswerte" sheetId="1" state="hidden" r:id="rId1"/>
    <sheet name="Gesamtliste" sheetId="2" state="hidden" r:id="rId2"/>
    <sheet name="W_bis_21" sheetId="3" r:id="rId3"/>
    <sheet name="M_bis_21" sheetId="10" r:id="rId4"/>
  </sheets>
  <definedNames>
    <definedName name="_xlnm._FilterDatabase" localSheetId="3" hidden="1">M_bis_21!$A$2:$BO$2</definedName>
    <definedName name="_xlnm._FilterDatabase" localSheetId="2" hidden="1">W_bis_21!$A$2:$BO$2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E3" i="3" l="1"/>
  <c r="L76" i="3"/>
  <c r="M76" i="3"/>
  <c r="N76" i="3"/>
  <c r="O76" i="3"/>
  <c r="AR76" i="3" s="1"/>
  <c r="P76" i="3"/>
  <c r="Q76" i="3"/>
  <c r="U76" i="3"/>
  <c r="AA76" i="3"/>
  <c r="AE76" i="3"/>
  <c r="AO76" i="3"/>
  <c r="AY76" i="3"/>
  <c r="BB76" i="3"/>
  <c r="BI76" i="3"/>
  <c r="BO76" i="3"/>
  <c r="L16" i="3"/>
  <c r="M16" i="3"/>
  <c r="N16" i="3"/>
  <c r="O16" i="3"/>
  <c r="BE16" i="3" s="1"/>
  <c r="P16" i="3"/>
  <c r="Q16" i="3"/>
  <c r="U16" i="3"/>
  <c r="AE16" i="3"/>
  <c r="L14" i="3"/>
  <c r="M14" i="3"/>
  <c r="N14" i="3"/>
  <c r="BI14" i="3" s="1"/>
  <c r="O14" i="3"/>
  <c r="P14" i="3"/>
  <c r="AK14" i="3" s="1"/>
  <c r="Q14" i="3"/>
  <c r="U14" i="3"/>
  <c r="BE14" i="3"/>
  <c r="L15" i="3"/>
  <c r="M15" i="3"/>
  <c r="N15" i="3"/>
  <c r="O15" i="3"/>
  <c r="P15" i="3"/>
  <c r="BB15" i="3" s="1"/>
  <c r="Q15" i="3"/>
  <c r="AU15" i="3"/>
  <c r="L17" i="3"/>
  <c r="U17" i="3" s="1"/>
  <c r="M17" i="3"/>
  <c r="N17" i="3"/>
  <c r="O17" i="3"/>
  <c r="P17" i="3"/>
  <c r="BB17" i="3" s="1"/>
  <c r="Q17" i="3"/>
  <c r="L48" i="3"/>
  <c r="M48" i="3"/>
  <c r="BS48" i="3" s="1"/>
  <c r="N48" i="3"/>
  <c r="O48" i="3"/>
  <c r="P48" i="3"/>
  <c r="X48" i="3" s="1"/>
  <c r="Q48" i="3"/>
  <c r="L53" i="3"/>
  <c r="M53" i="3"/>
  <c r="N53" i="3"/>
  <c r="O53" i="3"/>
  <c r="P53" i="3"/>
  <c r="Q53" i="3"/>
  <c r="X53" i="3"/>
  <c r="AH53" i="3"/>
  <c r="AR53" i="3"/>
  <c r="AU53" i="3"/>
  <c r="BI53" i="3"/>
  <c r="L74" i="3"/>
  <c r="M74" i="3"/>
  <c r="N74" i="3"/>
  <c r="BI74" i="3" s="1"/>
  <c r="O74" i="3"/>
  <c r="AU74" i="3" s="1"/>
  <c r="P74" i="3"/>
  <c r="Q74" i="3"/>
  <c r="AR74" i="3"/>
  <c r="L19" i="3"/>
  <c r="AY19" i="3" s="1"/>
  <c r="M19" i="3"/>
  <c r="AE19" i="3" s="1"/>
  <c r="N19" i="3"/>
  <c r="O19" i="3"/>
  <c r="P19" i="3"/>
  <c r="AA19" i="3" s="1"/>
  <c r="Q19" i="3"/>
  <c r="BO19" i="3"/>
  <c r="L77" i="3"/>
  <c r="AE77" i="3" s="1"/>
  <c r="M77" i="3"/>
  <c r="N77" i="3"/>
  <c r="O77" i="3"/>
  <c r="P77" i="3"/>
  <c r="BV77" i="3" s="1"/>
  <c r="Q77" i="3"/>
  <c r="L4" i="3"/>
  <c r="M4" i="3"/>
  <c r="N4" i="3"/>
  <c r="O4" i="3"/>
  <c r="P4" i="3"/>
  <c r="BB4" i="3" s="1"/>
  <c r="Q4" i="3"/>
  <c r="BV14" i="3"/>
  <c r="L7" i="3"/>
  <c r="M7" i="3"/>
  <c r="N7" i="3"/>
  <c r="O7" i="3"/>
  <c r="P7" i="3"/>
  <c r="AR7" i="3" s="1"/>
  <c r="Q7" i="3"/>
  <c r="BL7" i="3"/>
  <c r="L6" i="3"/>
  <c r="M6" i="3"/>
  <c r="AE6" i="3" s="1"/>
  <c r="N6" i="3"/>
  <c r="O6" i="3"/>
  <c r="P6" i="3"/>
  <c r="BO6" i="3" s="1"/>
  <c r="Q6" i="3"/>
  <c r="L9" i="3"/>
  <c r="M9" i="3"/>
  <c r="N9" i="3"/>
  <c r="O9" i="3"/>
  <c r="BE9" i="3" s="1"/>
  <c r="P9" i="3"/>
  <c r="Q9" i="3"/>
  <c r="L10" i="3"/>
  <c r="U10" i="3" s="1"/>
  <c r="M10" i="3"/>
  <c r="N10" i="3"/>
  <c r="O10" i="3"/>
  <c r="P10" i="3"/>
  <c r="BB10" i="3" s="1"/>
  <c r="Q10" i="3"/>
  <c r="L12" i="3"/>
  <c r="U12" i="3" s="1"/>
  <c r="M12" i="3"/>
  <c r="N12" i="3"/>
  <c r="O12" i="3"/>
  <c r="P12" i="3"/>
  <c r="BB12" i="3" s="1"/>
  <c r="Q12" i="3"/>
  <c r="BV19" i="3"/>
  <c r="BY19" i="3"/>
  <c r="L13" i="3"/>
  <c r="BS13" i="3" s="1"/>
  <c r="M13" i="3"/>
  <c r="N13" i="3"/>
  <c r="O13" i="3"/>
  <c r="P13" i="3"/>
  <c r="Q13" i="3"/>
  <c r="L34" i="3"/>
  <c r="M34" i="3"/>
  <c r="N34" i="3"/>
  <c r="O34" i="3"/>
  <c r="P34" i="3"/>
  <c r="Q34" i="3"/>
  <c r="BO34" i="3"/>
  <c r="L64" i="3"/>
  <c r="M64" i="3"/>
  <c r="N64" i="3"/>
  <c r="O64" i="3"/>
  <c r="AK64" i="3" s="1"/>
  <c r="P64" i="3"/>
  <c r="Q64" i="3"/>
  <c r="L3" i="3"/>
  <c r="M3" i="3"/>
  <c r="N3" i="3"/>
  <c r="O3" i="3"/>
  <c r="P3" i="3"/>
  <c r="AU3" i="3" s="1"/>
  <c r="Q3" i="3"/>
  <c r="BI3" i="3"/>
  <c r="L29" i="3"/>
  <c r="M29" i="3"/>
  <c r="N29" i="3"/>
  <c r="BI29" i="3" s="1"/>
  <c r="O29" i="3"/>
  <c r="BL29" i="3" s="1"/>
  <c r="P29" i="3"/>
  <c r="Q29" i="3"/>
  <c r="U29" i="3"/>
  <c r="L5" i="3"/>
  <c r="M5" i="3"/>
  <c r="N5" i="3"/>
  <c r="AE5" i="3" s="1"/>
  <c r="O5" i="3"/>
  <c r="BO5" i="3" s="1"/>
  <c r="P5" i="3"/>
  <c r="Q5" i="3"/>
  <c r="L21" i="3"/>
  <c r="BI21" i="3" s="1"/>
  <c r="M21" i="3"/>
  <c r="N21" i="3"/>
  <c r="O21" i="3"/>
  <c r="P21" i="3"/>
  <c r="Q21" i="3"/>
  <c r="BO21" i="3"/>
  <c r="BS29" i="3"/>
  <c r="L39" i="3"/>
  <c r="M39" i="3"/>
  <c r="N39" i="3"/>
  <c r="O39" i="3"/>
  <c r="X39" i="3" s="1"/>
  <c r="P39" i="3"/>
  <c r="Q39" i="3"/>
  <c r="AR39" i="3"/>
  <c r="BE39" i="3"/>
  <c r="L8" i="3"/>
  <c r="M8" i="3"/>
  <c r="N8" i="3"/>
  <c r="BI8" i="3" s="1"/>
  <c r="O8" i="3"/>
  <c r="AH8" i="3" s="1"/>
  <c r="P8" i="3"/>
  <c r="Q8" i="3"/>
  <c r="U8" i="3"/>
  <c r="AA8" i="3"/>
  <c r="BB8" i="3"/>
  <c r="BL8" i="3"/>
  <c r="L32" i="3"/>
  <c r="M32" i="3"/>
  <c r="N32" i="3"/>
  <c r="O32" i="3"/>
  <c r="BY32" i="3" s="1"/>
  <c r="P32" i="3"/>
  <c r="Q32" i="3"/>
  <c r="AO32" i="3"/>
  <c r="BO32" i="3"/>
  <c r="L73" i="3"/>
  <c r="M73" i="3"/>
  <c r="N73" i="3"/>
  <c r="AY73" i="3" s="1"/>
  <c r="O73" i="3"/>
  <c r="P73" i="3"/>
  <c r="Q73" i="3"/>
  <c r="AE73" i="3"/>
  <c r="BO73" i="3"/>
  <c r="L40" i="3"/>
  <c r="M40" i="3"/>
  <c r="N40" i="3"/>
  <c r="O40" i="3"/>
  <c r="AH40" i="3" s="1"/>
  <c r="P40" i="3"/>
  <c r="Q40" i="3"/>
  <c r="AE40" i="3"/>
  <c r="L18" i="3"/>
  <c r="U18" i="3" s="1"/>
  <c r="M18" i="3"/>
  <c r="N18" i="3"/>
  <c r="O18" i="3"/>
  <c r="P18" i="3"/>
  <c r="Q18" i="3"/>
  <c r="AH18" i="3"/>
  <c r="BL18" i="3"/>
  <c r="L42" i="3"/>
  <c r="M42" i="3"/>
  <c r="AE42" i="3" s="1"/>
  <c r="N42" i="3"/>
  <c r="O42" i="3"/>
  <c r="P42" i="3"/>
  <c r="Q42" i="3"/>
  <c r="AK42" i="3"/>
  <c r="BI42" i="3"/>
  <c r="L54" i="3"/>
  <c r="AO54" i="3" s="1"/>
  <c r="M54" i="3"/>
  <c r="N54" i="3"/>
  <c r="O54" i="3"/>
  <c r="P54" i="3"/>
  <c r="AA54" i="3" s="1"/>
  <c r="Q54" i="3"/>
  <c r="BL54" i="3"/>
  <c r="L37" i="3"/>
  <c r="M37" i="3"/>
  <c r="N37" i="3"/>
  <c r="O37" i="3"/>
  <c r="AK37" i="3" s="1"/>
  <c r="P37" i="3"/>
  <c r="Q37" i="3"/>
  <c r="L41" i="3"/>
  <c r="AE41" i="3" s="1"/>
  <c r="M41" i="3"/>
  <c r="N41" i="3"/>
  <c r="O41" i="3"/>
  <c r="P41" i="3"/>
  <c r="BE41" i="3" s="1"/>
  <c r="Q41" i="3"/>
  <c r="BV39" i="3"/>
  <c r="L43" i="3"/>
  <c r="M43" i="3"/>
  <c r="N43" i="3"/>
  <c r="O43" i="3"/>
  <c r="P43" i="3"/>
  <c r="Q43" i="3"/>
  <c r="BS40" i="3"/>
  <c r="BV40" i="3"/>
  <c r="L35" i="3"/>
  <c r="M35" i="3"/>
  <c r="N35" i="3"/>
  <c r="U35" i="3" s="1"/>
  <c r="O35" i="3"/>
  <c r="P35" i="3"/>
  <c r="AH35" i="3" s="1"/>
  <c r="Q35" i="3"/>
  <c r="AU35" i="3"/>
  <c r="BO35" i="3"/>
  <c r="L36" i="3"/>
  <c r="M36" i="3"/>
  <c r="N36" i="3"/>
  <c r="O36" i="3"/>
  <c r="P36" i="3"/>
  <c r="Q36" i="3"/>
  <c r="L33" i="3"/>
  <c r="M33" i="3"/>
  <c r="N33" i="3"/>
  <c r="O33" i="3"/>
  <c r="P33" i="3"/>
  <c r="Q33" i="3"/>
  <c r="BO33" i="3"/>
  <c r="L63" i="3"/>
  <c r="M63" i="3"/>
  <c r="U63" i="3" s="1"/>
  <c r="N63" i="3"/>
  <c r="O63" i="3"/>
  <c r="AR63" i="3" s="1"/>
  <c r="P63" i="3"/>
  <c r="Q63" i="3"/>
  <c r="L38" i="3"/>
  <c r="M38" i="3"/>
  <c r="N38" i="3"/>
  <c r="O38" i="3"/>
  <c r="P38" i="3"/>
  <c r="Q38" i="3"/>
  <c r="AA38" i="3"/>
  <c r="L47" i="3"/>
  <c r="M47" i="3"/>
  <c r="N47" i="3"/>
  <c r="O47" i="3"/>
  <c r="AK47" i="3" s="1"/>
  <c r="P47" i="3"/>
  <c r="Q47" i="3"/>
  <c r="L75" i="3"/>
  <c r="M75" i="3"/>
  <c r="N75" i="3"/>
  <c r="O75" i="3"/>
  <c r="BB75" i="3" s="1"/>
  <c r="P75" i="3"/>
  <c r="Q75" i="3"/>
  <c r="BS47" i="3"/>
  <c r="L46" i="3"/>
  <c r="M46" i="3"/>
  <c r="N46" i="3"/>
  <c r="O46" i="3"/>
  <c r="BE46" i="3" s="1"/>
  <c r="P46" i="3"/>
  <c r="Q46" i="3"/>
  <c r="L58" i="3"/>
  <c r="M58" i="3"/>
  <c r="N58" i="3"/>
  <c r="BI58" i="3" s="1"/>
  <c r="O58" i="3"/>
  <c r="P58" i="3"/>
  <c r="AR58" i="3" s="1"/>
  <c r="Q58" i="3"/>
  <c r="X58" i="3"/>
  <c r="L62" i="3"/>
  <c r="M62" i="3"/>
  <c r="N62" i="3"/>
  <c r="O62" i="3"/>
  <c r="AR62" i="3" s="1"/>
  <c r="P62" i="3"/>
  <c r="Q62" i="3"/>
  <c r="BL62" i="3"/>
  <c r="L52" i="3"/>
  <c r="M52" i="3"/>
  <c r="AE52" i="3" s="1"/>
  <c r="N52" i="3"/>
  <c r="O52" i="3"/>
  <c r="P52" i="3"/>
  <c r="Q52" i="3"/>
  <c r="L22" i="3"/>
  <c r="M22" i="3"/>
  <c r="N22" i="3"/>
  <c r="O22" i="3"/>
  <c r="BE22" i="3" s="1"/>
  <c r="P22" i="3"/>
  <c r="Q22" i="3"/>
  <c r="L44" i="3"/>
  <c r="M44" i="3"/>
  <c r="U44" i="3" s="1"/>
  <c r="N44" i="3"/>
  <c r="O44" i="3"/>
  <c r="AK44" i="3" s="1"/>
  <c r="P44" i="3"/>
  <c r="Q44" i="3"/>
  <c r="AR44" i="3"/>
  <c r="BE44" i="3"/>
  <c r="BO44" i="3"/>
  <c r="BV53" i="3"/>
  <c r="BY53" i="3"/>
  <c r="L25" i="3"/>
  <c r="M25" i="3"/>
  <c r="N25" i="3"/>
  <c r="O25" i="3"/>
  <c r="P25" i="3"/>
  <c r="Q25" i="3"/>
  <c r="BY54" i="3"/>
  <c r="L49" i="3"/>
  <c r="AE49" i="3" s="1"/>
  <c r="M49" i="3"/>
  <c r="N49" i="3"/>
  <c r="O49" i="3"/>
  <c r="BV49" i="3" s="1"/>
  <c r="P49" i="3"/>
  <c r="Q49" i="3"/>
  <c r="BS55" i="3"/>
  <c r="L20" i="3"/>
  <c r="AE20" i="3" s="1"/>
  <c r="M20" i="3"/>
  <c r="N20" i="3"/>
  <c r="O20" i="3"/>
  <c r="X20" i="3" s="1"/>
  <c r="P20" i="3"/>
  <c r="Q20" i="3"/>
  <c r="L45" i="3"/>
  <c r="M45" i="3"/>
  <c r="N45" i="3"/>
  <c r="O45" i="3"/>
  <c r="P45" i="3"/>
  <c r="Q45" i="3"/>
  <c r="L55" i="3"/>
  <c r="U55" i="3" s="1"/>
  <c r="M55" i="3"/>
  <c r="N55" i="3"/>
  <c r="O55" i="3"/>
  <c r="P55" i="3"/>
  <c r="Q55" i="3"/>
  <c r="BY58" i="3"/>
  <c r="L72" i="3"/>
  <c r="AO72" i="3" s="1"/>
  <c r="M72" i="3"/>
  <c r="N72" i="3"/>
  <c r="O72" i="3"/>
  <c r="AA72" i="3" s="1"/>
  <c r="P72" i="3"/>
  <c r="Q72" i="3"/>
  <c r="L23" i="3"/>
  <c r="AE23" i="3" s="1"/>
  <c r="M23" i="3"/>
  <c r="N23" i="3"/>
  <c r="O23" i="3"/>
  <c r="P23" i="3"/>
  <c r="AA23" i="3" s="1"/>
  <c r="Q23" i="3"/>
  <c r="L59" i="3"/>
  <c r="M59" i="3"/>
  <c r="N59" i="3"/>
  <c r="O59" i="3"/>
  <c r="AR59" i="3" s="1"/>
  <c r="P59" i="3"/>
  <c r="Q59" i="3"/>
  <c r="BB59" i="3"/>
  <c r="L65" i="3"/>
  <c r="AY65" i="3" s="1"/>
  <c r="M65" i="3"/>
  <c r="N65" i="3"/>
  <c r="O65" i="3"/>
  <c r="P65" i="3"/>
  <c r="Q65" i="3"/>
  <c r="BY62" i="3"/>
  <c r="L56" i="3"/>
  <c r="M56" i="3"/>
  <c r="N56" i="3"/>
  <c r="O56" i="3"/>
  <c r="P56" i="3"/>
  <c r="Q56" i="3"/>
  <c r="BS63" i="3"/>
  <c r="L61" i="3"/>
  <c r="M61" i="3"/>
  <c r="N61" i="3"/>
  <c r="O61" i="3"/>
  <c r="P61" i="3"/>
  <c r="Q61" i="3"/>
  <c r="BS64" i="3"/>
  <c r="L50" i="3"/>
  <c r="BI50" i="3" s="1"/>
  <c r="M50" i="3"/>
  <c r="N50" i="3"/>
  <c r="O50" i="3"/>
  <c r="P50" i="3"/>
  <c r="Q50" i="3"/>
  <c r="AU50" i="3"/>
  <c r="L26" i="3"/>
  <c r="M26" i="3"/>
  <c r="N26" i="3"/>
  <c r="O26" i="3"/>
  <c r="P26" i="3"/>
  <c r="Q26" i="3"/>
  <c r="AK26" i="3"/>
  <c r="BO26" i="3"/>
  <c r="L28" i="3"/>
  <c r="M28" i="3"/>
  <c r="AE28" i="3" s="1"/>
  <c r="N28" i="3"/>
  <c r="O28" i="3"/>
  <c r="P28" i="3"/>
  <c r="Q28" i="3"/>
  <c r="L24" i="3"/>
  <c r="M24" i="3"/>
  <c r="N24" i="3"/>
  <c r="O24" i="3"/>
  <c r="P24" i="3"/>
  <c r="Q24" i="3"/>
  <c r="BE24" i="3"/>
  <c r="L30" i="3"/>
  <c r="U30" i="3" s="1"/>
  <c r="M30" i="3"/>
  <c r="N30" i="3"/>
  <c r="O30" i="3"/>
  <c r="P30" i="3"/>
  <c r="Q30" i="3"/>
  <c r="BL30" i="3"/>
  <c r="L67" i="3"/>
  <c r="M67" i="3"/>
  <c r="N67" i="3"/>
  <c r="O67" i="3"/>
  <c r="P67" i="3"/>
  <c r="Q67" i="3"/>
  <c r="AY67" i="3"/>
  <c r="L70" i="3"/>
  <c r="M70" i="3"/>
  <c r="N70" i="3"/>
  <c r="AE70" i="3" s="1"/>
  <c r="O70" i="3"/>
  <c r="P70" i="3"/>
  <c r="Q70" i="3"/>
  <c r="AA70" i="3"/>
  <c r="L66" i="3"/>
  <c r="M66" i="3"/>
  <c r="N66" i="3"/>
  <c r="O66" i="3"/>
  <c r="P66" i="3"/>
  <c r="Q66" i="3"/>
  <c r="AE66" i="3"/>
  <c r="BI66" i="3"/>
  <c r="L31" i="3"/>
  <c r="M31" i="3"/>
  <c r="AY31" i="3" s="1"/>
  <c r="N31" i="3"/>
  <c r="O31" i="3"/>
  <c r="AH31" i="3" s="1"/>
  <c r="P31" i="3"/>
  <c r="Q31" i="3"/>
  <c r="AK31" i="3"/>
  <c r="BB31" i="3"/>
  <c r="BO31" i="3"/>
  <c r="BV73" i="3"/>
  <c r="BY73" i="3"/>
  <c r="L78" i="3"/>
  <c r="M78" i="3"/>
  <c r="AO78" i="3" s="1"/>
  <c r="N78" i="3"/>
  <c r="O78" i="3"/>
  <c r="P78" i="3"/>
  <c r="Q78" i="3"/>
  <c r="L57" i="3"/>
  <c r="BI57" i="3" s="1"/>
  <c r="M57" i="3"/>
  <c r="N57" i="3"/>
  <c r="O57" i="3"/>
  <c r="P57" i="3"/>
  <c r="Q57" i="3"/>
  <c r="BE57" i="3"/>
  <c r="BY75" i="3"/>
  <c r="L60" i="3"/>
  <c r="M60" i="3"/>
  <c r="N60" i="3"/>
  <c r="O60" i="3"/>
  <c r="P60" i="3"/>
  <c r="Q60" i="3"/>
  <c r="AR60" i="3"/>
  <c r="BS76" i="3"/>
  <c r="L68" i="3"/>
  <c r="M68" i="3"/>
  <c r="U68" i="3" s="1"/>
  <c r="N68" i="3"/>
  <c r="O68" i="3"/>
  <c r="AK68" i="3" s="1"/>
  <c r="P68" i="3"/>
  <c r="Q68" i="3"/>
  <c r="X68" i="3"/>
  <c r="AU68" i="3"/>
  <c r="L27" i="3"/>
  <c r="M27" i="3"/>
  <c r="N27" i="3"/>
  <c r="O27" i="3"/>
  <c r="P27" i="3"/>
  <c r="Q27" i="3"/>
  <c r="BL27" i="3"/>
  <c r="L69" i="3"/>
  <c r="M69" i="3"/>
  <c r="N69" i="3"/>
  <c r="O69" i="3"/>
  <c r="X69" i="3" s="1"/>
  <c r="P69" i="3"/>
  <c r="Q69" i="3"/>
  <c r="L51" i="3"/>
  <c r="M51" i="3"/>
  <c r="N51" i="3"/>
  <c r="O51" i="3"/>
  <c r="P51" i="3"/>
  <c r="Q51" i="3"/>
  <c r="L71" i="3"/>
  <c r="M71" i="3"/>
  <c r="N71" i="3"/>
  <c r="O71" i="3"/>
  <c r="AK71" i="3" s="1"/>
  <c r="P71" i="3"/>
  <c r="Q71" i="3"/>
  <c r="AU71" i="3"/>
  <c r="P10" i="10"/>
  <c r="P42" i="10"/>
  <c r="P12" i="10"/>
  <c r="P5" i="10"/>
  <c r="P8" i="10"/>
  <c r="P24" i="10"/>
  <c r="P25" i="10"/>
  <c r="P32" i="10"/>
  <c r="P40" i="10"/>
  <c r="P6" i="10"/>
  <c r="P7" i="10"/>
  <c r="P15" i="10"/>
  <c r="P29" i="10"/>
  <c r="P33" i="10"/>
  <c r="P3" i="10"/>
  <c r="P4" i="10"/>
  <c r="P18" i="10"/>
  <c r="P21" i="10"/>
  <c r="P35" i="10"/>
  <c r="P36" i="10"/>
  <c r="P11" i="10"/>
  <c r="P38" i="10"/>
  <c r="P23" i="10"/>
  <c r="P34" i="10"/>
  <c r="P14" i="10"/>
  <c r="P20" i="10"/>
  <c r="P37" i="10"/>
  <c r="P16" i="10"/>
  <c r="P22" i="10"/>
  <c r="P28" i="10"/>
  <c r="P19" i="10"/>
  <c r="P41" i="10"/>
  <c r="P39" i="10"/>
  <c r="P27" i="10"/>
  <c r="P31" i="10"/>
  <c r="P17" i="10"/>
  <c r="P13" i="10"/>
  <c r="P26" i="10"/>
  <c r="P30" i="10"/>
  <c r="P9" i="10"/>
  <c r="L10" i="10"/>
  <c r="M10" i="10"/>
  <c r="N10" i="10"/>
  <c r="O10" i="10"/>
  <c r="Q10" i="10"/>
  <c r="L42" i="10"/>
  <c r="M42" i="10"/>
  <c r="N42" i="10"/>
  <c r="O42" i="10"/>
  <c r="Q42" i="10"/>
  <c r="L12" i="10"/>
  <c r="M12" i="10"/>
  <c r="N12" i="10"/>
  <c r="O12" i="10"/>
  <c r="Q12" i="10"/>
  <c r="L5" i="10"/>
  <c r="M5" i="10"/>
  <c r="N5" i="10"/>
  <c r="O5" i="10"/>
  <c r="Q5" i="10"/>
  <c r="L8" i="10"/>
  <c r="M8" i="10"/>
  <c r="N8" i="10"/>
  <c r="O8" i="10"/>
  <c r="Q8" i="10"/>
  <c r="L24" i="10"/>
  <c r="M24" i="10"/>
  <c r="N24" i="10"/>
  <c r="O24" i="10"/>
  <c r="Q24" i="10"/>
  <c r="L25" i="10"/>
  <c r="M25" i="10"/>
  <c r="N25" i="10"/>
  <c r="O25" i="10"/>
  <c r="Q25" i="10"/>
  <c r="L32" i="10"/>
  <c r="M32" i="10"/>
  <c r="N32" i="10"/>
  <c r="O32" i="10"/>
  <c r="Q32" i="10"/>
  <c r="L40" i="10"/>
  <c r="M40" i="10"/>
  <c r="N40" i="10"/>
  <c r="O40" i="10"/>
  <c r="Q40" i="10"/>
  <c r="L6" i="10"/>
  <c r="M6" i="10"/>
  <c r="N6" i="10"/>
  <c r="O6" i="10"/>
  <c r="Q6" i="10"/>
  <c r="L7" i="10"/>
  <c r="M7" i="10"/>
  <c r="N7" i="10"/>
  <c r="O7" i="10"/>
  <c r="Q7" i="10"/>
  <c r="L15" i="10"/>
  <c r="M15" i="10"/>
  <c r="N15" i="10"/>
  <c r="O15" i="10"/>
  <c r="Q15" i="10"/>
  <c r="L29" i="10"/>
  <c r="M29" i="10"/>
  <c r="N29" i="10"/>
  <c r="O29" i="10"/>
  <c r="Q29" i="10"/>
  <c r="L33" i="10"/>
  <c r="M33" i="10"/>
  <c r="N33" i="10"/>
  <c r="O33" i="10"/>
  <c r="Q33" i="10"/>
  <c r="L3" i="10"/>
  <c r="M3" i="10"/>
  <c r="N3" i="10"/>
  <c r="O3" i="10"/>
  <c r="Q3" i="10"/>
  <c r="L4" i="10"/>
  <c r="M4" i="10"/>
  <c r="N4" i="10"/>
  <c r="O4" i="10"/>
  <c r="Q4" i="10"/>
  <c r="L18" i="10"/>
  <c r="M18" i="10"/>
  <c r="N18" i="10"/>
  <c r="O18" i="10"/>
  <c r="Q18" i="10"/>
  <c r="L21" i="10"/>
  <c r="M21" i="10"/>
  <c r="N21" i="10"/>
  <c r="O21" i="10"/>
  <c r="Q21" i="10"/>
  <c r="L35" i="10"/>
  <c r="M35" i="10"/>
  <c r="N35" i="10"/>
  <c r="O35" i="10"/>
  <c r="Q35" i="10"/>
  <c r="L36" i="10"/>
  <c r="M36" i="10"/>
  <c r="N36" i="10"/>
  <c r="O36" i="10"/>
  <c r="Q36" i="10"/>
  <c r="L11" i="10"/>
  <c r="M11" i="10"/>
  <c r="N11" i="10"/>
  <c r="O11" i="10"/>
  <c r="Q11" i="10"/>
  <c r="L38" i="10"/>
  <c r="M38" i="10"/>
  <c r="N38" i="10"/>
  <c r="O38" i="10"/>
  <c r="Q38" i="10"/>
  <c r="L23" i="10"/>
  <c r="M23" i="10"/>
  <c r="N23" i="10"/>
  <c r="O23" i="10"/>
  <c r="Q23" i="10"/>
  <c r="L34" i="10"/>
  <c r="M34" i="10"/>
  <c r="N34" i="10"/>
  <c r="O34" i="10"/>
  <c r="Q34" i="10"/>
  <c r="L14" i="10"/>
  <c r="M14" i="10"/>
  <c r="N14" i="10"/>
  <c r="O14" i="10"/>
  <c r="Q14" i="10"/>
  <c r="L20" i="10"/>
  <c r="M20" i="10"/>
  <c r="N20" i="10"/>
  <c r="O20" i="10"/>
  <c r="Q20" i="10"/>
  <c r="L37" i="10"/>
  <c r="M37" i="10"/>
  <c r="N37" i="10"/>
  <c r="O37" i="10"/>
  <c r="Q37" i="10"/>
  <c r="L16" i="10"/>
  <c r="M16" i="10"/>
  <c r="N16" i="10"/>
  <c r="O16" i="10"/>
  <c r="Q16" i="10"/>
  <c r="L22" i="10"/>
  <c r="M22" i="10"/>
  <c r="N22" i="10"/>
  <c r="O22" i="10"/>
  <c r="Q22" i="10"/>
  <c r="L28" i="10"/>
  <c r="M28" i="10"/>
  <c r="N28" i="10"/>
  <c r="O28" i="10"/>
  <c r="Q28" i="10"/>
  <c r="L19" i="10"/>
  <c r="M19" i="10"/>
  <c r="N19" i="10"/>
  <c r="O19" i="10"/>
  <c r="Q19" i="10"/>
  <c r="L41" i="10"/>
  <c r="M41" i="10"/>
  <c r="N41" i="10"/>
  <c r="O41" i="10"/>
  <c r="Q41" i="10"/>
  <c r="L39" i="10"/>
  <c r="M39" i="10"/>
  <c r="N39" i="10"/>
  <c r="O39" i="10"/>
  <c r="Q39" i="10"/>
  <c r="L27" i="10"/>
  <c r="M27" i="10"/>
  <c r="N27" i="10"/>
  <c r="O27" i="10"/>
  <c r="Q27" i="10"/>
  <c r="L31" i="10"/>
  <c r="M31" i="10"/>
  <c r="N31" i="10"/>
  <c r="O31" i="10"/>
  <c r="Q31" i="10"/>
  <c r="L17" i="10"/>
  <c r="M17" i="10"/>
  <c r="N17" i="10"/>
  <c r="O17" i="10"/>
  <c r="Q17" i="10"/>
  <c r="L13" i="10"/>
  <c r="AY13" i="10" s="1"/>
  <c r="M13" i="10"/>
  <c r="N13" i="10"/>
  <c r="O13" i="10"/>
  <c r="Q13" i="10"/>
  <c r="L26" i="10"/>
  <c r="M26" i="10"/>
  <c r="N26" i="10"/>
  <c r="O26" i="10"/>
  <c r="AR26" i="10" s="1"/>
  <c r="Q26" i="10"/>
  <c r="L30" i="10"/>
  <c r="M30" i="10"/>
  <c r="N30" i="10"/>
  <c r="O30" i="10"/>
  <c r="Q30" i="10"/>
  <c r="K76" i="3"/>
  <c r="K16" i="3"/>
  <c r="K14" i="3"/>
  <c r="K15" i="3"/>
  <c r="K17" i="3"/>
  <c r="K48" i="3"/>
  <c r="K53" i="3"/>
  <c r="K74" i="3"/>
  <c r="K19" i="3"/>
  <c r="K77" i="3"/>
  <c r="K4" i="3"/>
  <c r="K7" i="3"/>
  <c r="K6" i="3"/>
  <c r="K9" i="3"/>
  <c r="K10" i="3"/>
  <c r="K12" i="3"/>
  <c r="K34" i="3"/>
  <c r="K64" i="3"/>
  <c r="K3" i="3"/>
  <c r="K29" i="3"/>
  <c r="K5" i="3"/>
  <c r="K21" i="3"/>
  <c r="K8" i="3"/>
  <c r="K32" i="3"/>
  <c r="K73" i="3"/>
  <c r="K18" i="3"/>
  <c r="K41" i="3"/>
  <c r="K43" i="3"/>
  <c r="K35" i="3"/>
  <c r="K36" i="3"/>
  <c r="K33" i="3"/>
  <c r="K63" i="3"/>
  <c r="K46" i="3"/>
  <c r="K58" i="3"/>
  <c r="K62" i="3"/>
  <c r="K52" i="3"/>
  <c r="K22" i="3"/>
  <c r="K25" i="3"/>
  <c r="K49" i="3"/>
  <c r="K20" i="3"/>
  <c r="K45" i="3"/>
  <c r="K55" i="3"/>
  <c r="K72" i="3"/>
  <c r="K23" i="3"/>
  <c r="K59" i="3"/>
  <c r="K65" i="3"/>
  <c r="K56" i="3"/>
  <c r="K61" i="3"/>
  <c r="K50" i="3"/>
  <c r="K26" i="3"/>
  <c r="K28" i="3"/>
  <c r="K24" i="3"/>
  <c r="K30" i="3"/>
  <c r="K67" i="3"/>
  <c r="K70" i="3"/>
  <c r="K66" i="3"/>
  <c r="K9" i="10"/>
  <c r="Q9" i="10"/>
  <c r="Q11" i="3"/>
  <c r="P11" i="3"/>
  <c r="M11" i="3"/>
  <c r="AK13" i="10" l="1"/>
  <c r="AY30" i="10"/>
  <c r="BS3" i="10"/>
  <c r="X66" i="3"/>
  <c r="BE66" i="3"/>
  <c r="AA66" i="3"/>
  <c r="BI56" i="3"/>
  <c r="AO56" i="3"/>
  <c r="BY74" i="3"/>
  <c r="BV78" i="3"/>
  <c r="BV61" i="3"/>
  <c r="BE61" i="3"/>
  <c r="X45" i="3"/>
  <c r="BB45" i="3"/>
  <c r="AH45" i="3"/>
  <c r="BE45" i="3"/>
  <c r="AK45" i="3"/>
  <c r="BL45" i="3"/>
  <c r="X63" i="3"/>
  <c r="AK21" i="3"/>
  <c r="BB21" i="3"/>
  <c r="AH21" i="3"/>
  <c r="BL21" i="3"/>
  <c r="AA65" i="3"/>
  <c r="BB65" i="3"/>
  <c r="BY65" i="3"/>
  <c r="X65" i="3"/>
  <c r="BO65" i="3"/>
  <c r="AK65" i="3"/>
  <c r="AY51" i="3"/>
  <c r="AE51" i="3"/>
  <c r="AE69" i="3"/>
  <c r="AO69" i="3"/>
  <c r="AH27" i="3"/>
  <c r="BO27" i="3"/>
  <c r="AK27" i="3"/>
  <c r="AU27" i="3"/>
  <c r="BY57" i="3"/>
  <c r="BL57" i="3"/>
  <c r="AK57" i="3"/>
  <c r="BO57" i="3"/>
  <c r="BB57" i="3"/>
  <c r="AR67" i="3"/>
  <c r="BO67" i="3"/>
  <c r="AK67" i="3"/>
  <c r="AH30" i="3"/>
  <c r="AK30" i="3"/>
  <c r="AR30" i="3"/>
  <c r="BE30" i="3"/>
  <c r="AY26" i="3"/>
  <c r="AH50" i="3"/>
  <c r="BE50" i="3"/>
  <c r="AK50" i="3"/>
  <c r="AR50" i="3"/>
  <c r="BL50" i="3"/>
  <c r="X55" i="3"/>
  <c r="BB55" i="3"/>
  <c r="AK25" i="3"/>
  <c r="BB25" i="3"/>
  <c r="AO75" i="3"/>
  <c r="BS75" i="3"/>
  <c r="BV36" i="3"/>
  <c r="BL36" i="3"/>
  <c r="AA36" i="3"/>
  <c r="AR21" i="3"/>
  <c r="BE60" i="3"/>
  <c r="X60" i="3"/>
  <c r="X30" i="3"/>
  <c r="I30" i="3" s="1"/>
  <c r="BV65" i="3"/>
  <c r="AR45" i="3"/>
  <c r="AR36" i="3"/>
  <c r="AU43" i="3"/>
  <c r="AH43" i="3"/>
  <c r="AU42" i="3"/>
  <c r="BB42" i="3"/>
  <c r="AH42" i="3"/>
  <c r="BO42" i="3"/>
  <c r="BV18" i="3"/>
  <c r="AK18" i="3"/>
  <c r="AU18" i="3"/>
  <c r="X18" i="3"/>
  <c r="BE18" i="3"/>
  <c r="BB71" i="3"/>
  <c r="AO71" i="3"/>
  <c r="AK51" i="3"/>
  <c r="BO69" i="3"/>
  <c r="BV69" i="3"/>
  <c r="BY77" i="3"/>
  <c r="AR68" i="3"/>
  <c r="AY78" i="3"/>
  <c r="AR31" i="3"/>
  <c r="X31" i="3"/>
  <c r="AO70" i="3"/>
  <c r="BY50" i="3"/>
  <c r="BY61" i="3"/>
  <c r="BB56" i="3"/>
  <c r="BO59" i="3"/>
  <c r="X59" i="3"/>
  <c r="BS59" i="3"/>
  <c r="X23" i="3"/>
  <c r="I23" i="3" s="1"/>
  <c r="AR55" i="3"/>
  <c r="AU44" i="3"/>
  <c r="BY44" i="3"/>
  <c r="AO52" i="3"/>
  <c r="U62" i="3"/>
  <c r="AE46" i="3"/>
  <c r="AA75" i="3"/>
  <c r="AY75" i="3"/>
  <c r="BL35" i="3"/>
  <c r="AH41" i="3"/>
  <c r="BY37" i="3"/>
  <c r="AK8" i="3"/>
  <c r="AE39" i="3"/>
  <c r="AK3" i="3"/>
  <c r="AU64" i="3"/>
  <c r="AO34" i="3"/>
  <c r="BB13" i="3"/>
  <c r="AH12" i="3"/>
  <c r="AK12" i="3"/>
  <c r="BE10" i="3"/>
  <c r="BV10" i="3"/>
  <c r="BV7" i="3"/>
  <c r="AY4" i="3"/>
  <c r="AH77" i="3"/>
  <c r="AH74" i="3"/>
  <c r="AE53" i="3"/>
  <c r="BI48" i="3"/>
  <c r="BO15" i="3"/>
  <c r="AK15" i="3"/>
  <c r="AR15" i="3"/>
  <c r="BL76" i="3"/>
  <c r="AK76" i="3"/>
  <c r="U58" i="3"/>
  <c r="BS33" i="3"/>
  <c r="AY54" i="3"/>
  <c r="BI18" i="3"/>
  <c r="BS34" i="3"/>
  <c r="AO73" i="3"/>
  <c r="AA32" i="3"/>
  <c r="BI32" i="3"/>
  <c r="X8" i="3"/>
  <c r="AO21" i="3"/>
  <c r="AA3" i="3"/>
  <c r="AE64" i="3"/>
  <c r="BI12" i="3"/>
  <c r="AA10" i="3"/>
  <c r="BS17" i="3"/>
  <c r="BB6" i="3"/>
  <c r="BY15" i="3"/>
  <c r="AH7" i="3"/>
  <c r="BE4" i="3"/>
  <c r="AR19" i="3"/>
  <c r="BL74" i="3"/>
  <c r="AO17" i="3"/>
  <c r="BL15" i="3"/>
  <c r="AH15" i="3"/>
  <c r="AY14" i="3"/>
  <c r="AU76" i="3"/>
  <c r="AH76" i="3"/>
  <c r="AR29" i="3"/>
  <c r="AR12" i="3"/>
  <c r="AA71" i="3"/>
  <c r="AE27" i="3"/>
  <c r="BL68" i="3"/>
  <c r="BI68" i="3"/>
  <c r="AE60" i="3"/>
  <c r="AE57" i="3"/>
  <c r="BE31" i="3"/>
  <c r="BO70" i="3"/>
  <c r="BS67" i="3"/>
  <c r="AO28" i="3"/>
  <c r="BB26" i="3"/>
  <c r="U50" i="3"/>
  <c r="AH59" i="3"/>
  <c r="BB72" i="3"/>
  <c r="BI72" i="3"/>
  <c r="U45" i="3"/>
  <c r="AA49" i="3"/>
  <c r="BI49" i="3"/>
  <c r="BL25" i="3"/>
  <c r="AY25" i="3"/>
  <c r="BL44" i="3"/>
  <c r="X62" i="3"/>
  <c r="AK58" i="3"/>
  <c r="BB47" i="3"/>
  <c r="BS46" i="3"/>
  <c r="AH38" i="3"/>
  <c r="AK35" i="3"/>
  <c r="BY35" i="3"/>
  <c r="AK43" i="3"/>
  <c r="AO43" i="3"/>
  <c r="AO41" i="3"/>
  <c r="BB37" i="3"/>
  <c r="X42" i="3"/>
  <c r="U42" i="3"/>
  <c r="BB18" i="3"/>
  <c r="BO29" i="3"/>
  <c r="AO29" i="3"/>
  <c r="AY3" i="3"/>
  <c r="AE13" i="3"/>
  <c r="BL12" i="3"/>
  <c r="BV15" i="3"/>
  <c r="AE7" i="3"/>
  <c r="AA4" i="3"/>
  <c r="AY74" i="3"/>
  <c r="BB74" i="3"/>
  <c r="AK53" i="3"/>
  <c r="AR48" i="3"/>
  <c r="AO15" i="3"/>
  <c r="AA14" i="3"/>
  <c r="X16" i="3"/>
  <c r="BE76" i="3"/>
  <c r="X76" i="3"/>
  <c r="BY30" i="10"/>
  <c r="AR30" i="10"/>
  <c r="BE30" i="10"/>
  <c r="BV30" i="10"/>
  <c r="AA30" i="10"/>
  <c r="BB30" i="10"/>
  <c r="BO30" i="10"/>
  <c r="BS26" i="10"/>
  <c r="AY26" i="10"/>
  <c r="U26" i="10"/>
  <c r="BI26" i="10"/>
  <c r="BY31" i="10"/>
  <c r="AR31" i="10"/>
  <c r="BE31" i="10"/>
  <c r="BV31" i="10"/>
  <c r="AH31" i="10"/>
  <c r="AU31" i="10"/>
  <c r="X31" i="10"/>
  <c r="AK31" i="10"/>
  <c r="BL31" i="10"/>
  <c r="AA31" i="10"/>
  <c r="BB31" i="10"/>
  <c r="BO31" i="10"/>
  <c r="AY27" i="10"/>
  <c r="AO27" i="10"/>
  <c r="BS27" i="10"/>
  <c r="AE27" i="10"/>
  <c r="U27" i="10"/>
  <c r="BI27" i="10"/>
  <c r="BY19" i="10"/>
  <c r="X19" i="10"/>
  <c r="AK19" i="10"/>
  <c r="BL19" i="10"/>
  <c r="AU19" i="10"/>
  <c r="BO19" i="10"/>
  <c r="BV19" i="10"/>
  <c r="AH19" i="10"/>
  <c r="BB19" i="10"/>
  <c r="BE19" i="10"/>
  <c r="AA19" i="10"/>
  <c r="AR19" i="10"/>
  <c r="BS28" i="10"/>
  <c r="AE28" i="10"/>
  <c r="H28" i="10" s="1"/>
  <c r="U28" i="10"/>
  <c r="AO28" i="10"/>
  <c r="BI28" i="10"/>
  <c r="AY28" i="10"/>
  <c r="X37" i="10"/>
  <c r="AK37" i="10"/>
  <c r="BL37" i="10"/>
  <c r="BY37" i="10"/>
  <c r="BE37" i="10"/>
  <c r="AA37" i="10"/>
  <c r="AR37" i="10"/>
  <c r="AU37" i="10"/>
  <c r="BO37" i="10"/>
  <c r="BV37" i="10"/>
  <c r="AH37" i="10"/>
  <c r="BB37" i="10"/>
  <c r="BS20" i="10"/>
  <c r="AE20" i="10"/>
  <c r="AY20" i="10"/>
  <c r="U20" i="10"/>
  <c r="AO20" i="10"/>
  <c r="BI20" i="10"/>
  <c r="BY23" i="10"/>
  <c r="X23" i="10"/>
  <c r="AK23" i="10"/>
  <c r="BL23" i="10"/>
  <c r="AU23" i="10"/>
  <c r="BO23" i="10"/>
  <c r="BV23" i="10"/>
  <c r="AH23" i="10"/>
  <c r="BB23" i="10"/>
  <c r="BE23" i="10"/>
  <c r="AA23" i="10"/>
  <c r="AR23" i="10"/>
  <c r="AE38" i="10"/>
  <c r="U38" i="10"/>
  <c r="AO38" i="10"/>
  <c r="BI38" i="10"/>
  <c r="BS38" i="10"/>
  <c r="AY38" i="10"/>
  <c r="AH21" i="10"/>
  <c r="AU21" i="10"/>
  <c r="BY21" i="10"/>
  <c r="AR21" i="10"/>
  <c r="AA21" i="10"/>
  <c r="BB21" i="10"/>
  <c r="X21" i="10"/>
  <c r="BE21" i="10"/>
  <c r="AK21" i="10"/>
  <c r="BL21" i="10"/>
  <c r="BO21" i="10"/>
  <c r="BV21" i="10"/>
  <c r="AO18" i="10"/>
  <c r="BS18" i="10"/>
  <c r="AY18" i="10"/>
  <c r="BI18" i="10"/>
  <c r="U18" i="10"/>
  <c r="AE18" i="10"/>
  <c r="AH33" i="10"/>
  <c r="AU33" i="10"/>
  <c r="X33" i="10"/>
  <c r="AK33" i="10"/>
  <c r="BL33" i="10"/>
  <c r="AR33" i="10"/>
  <c r="BE33" i="10"/>
  <c r="BO33" i="10"/>
  <c r="BY33" i="10"/>
  <c r="BV33" i="10"/>
  <c r="BB33" i="10"/>
  <c r="AA33" i="10"/>
  <c r="AO29" i="10"/>
  <c r="AE29" i="10"/>
  <c r="AY29" i="10"/>
  <c r="U29" i="10"/>
  <c r="BS29" i="10"/>
  <c r="BI29" i="10"/>
  <c r="BV6" i="10"/>
  <c r="AH6" i="10"/>
  <c r="AU6" i="10"/>
  <c r="BY6" i="10"/>
  <c r="X6" i="10"/>
  <c r="AK6" i="10"/>
  <c r="BL6" i="10"/>
  <c r="AR6" i="10"/>
  <c r="BE6" i="10"/>
  <c r="BO6" i="10"/>
  <c r="AA6" i="10"/>
  <c r="BB6" i="10"/>
  <c r="AA32" i="10"/>
  <c r="BB32" i="10"/>
  <c r="BO32" i="10"/>
  <c r="AR32" i="10"/>
  <c r="BE32" i="10"/>
  <c r="X32" i="10"/>
  <c r="AK32" i="10"/>
  <c r="BL32" i="10"/>
  <c r="AH32" i="10"/>
  <c r="AU32" i="10"/>
  <c r="BV32" i="10"/>
  <c r="BY32" i="10"/>
  <c r="U25" i="10"/>
  <c r="BI25" i="10"/>
  <c r="AY25" i="10"/>
  <c r="AE25" i="10"/>
  <c r="AO25" i="10"/>
  <c r="BS25" i="10"/>
  <c r="AA5" i="10"/>
  <c r="BB5" i="10"/>
  <c r="BO5" i="10"/>
  <c r="AR5" i="10"/>
  <c r="BE5" i="10"/>
  <c r="BV5" i="10"/>
  <c r="AH5" i="10"/>
  <c r="AU5" i="10"/>
  <c r="BY5" i="10"/>
  <c r="X5" i="10"/>
  <c r="AK5" i="10"/>
  <c r="BL5" i="10"/>
  <c r="U12" i="10"/>
  <c r="BI12" i="10"/>
  <c r="H12" i="10" s="1"/>
  <c r="AY12" i="10"/>
  <c r="AO12" i="10"/>
  <c r="AE12" i="10"/>
  <c r="BS12" i="10"/>
  <c r="BL30" i="10"/>
  <c r="AK30" i="10"/>
  <c r="X13" i="10"/>
  <c r="X26" i="10"/>
  <c r="AK26" i="10"/>
  <c r="BL26" i="10"/>
  <c r="BV26" i="10"/>
  <c r="BY26" i="10"/>
  <c r="AH26" i="10"/>
  <c r="AU26" i="10"/>
  <c r="BS13" i="10"/>
  <c r="AE13" i="10"/>
  <c r="AO13" i="10"/>
  <c r="BY27" i="10"/>
  <c r="X27" i="10"/>
  <c r="AK27" i="10"/>
  <c r="BL27" i="10"/>
  <c r="AA27" i="10"/>
  <c r="BB27" i="10"/>
  <c r="BO27" i="10"/>
  <c r="AR27" i="10"/>
  <c r="BE27" i="10"/>
  <c r="BV27" i="10"/>
  <c r="AH27" i="10"/>
  <c r="AU27" i="10"/>
  <c r="AE39" i="10"/>
  <c r="BS39" i="10"/>
  <c r="U39" i="10"/>
  <c r="BI39" i="10"/>
  <c r="AY39" i="10"/>
  <c r="AO39" i="10"/>
  <c r="AR28" i="10"/>
  <c r="BE28" i="10"/>
  <c r="BV28" i="10"/>
  <c r="AK28" i="10"/>
  <c r="BB28" i="10"/>
  <c r="BY28" i="10"/>
  <c r="X28" i="10"/>
  <c r="AA28" i="10"/>
  <c r="AU28" i="10"/>
  <c r="BL28" i="10"/>
  <c r="AH28" i="10"/>
  <c r="BO28" i="10"/>
  <c r="BS22" i="10"/>
  <c r="AY22" i="10"/>
  <c r="BI22" i="10"/>
  <c r="AE22" i="10"/>
  <c r="U22" i="10"/>
  <c r="AO22" i="10"/>
  <c r="BV20" i="10"/>
  <c r="BY20" i="10"/>
  <c r="AR20" i="10"/>
  <c r="BE20" i="10"/>
  <c r="AA20" i="10"/>
  <c r="AU20" i="10"/>
  <c r="BL20" i="10"/>
  <c r="AH20" i="10"/>
  <c r="BO20" i="10"/>
  <c r="AK20" i="10"/>
  <c r="BB20" i="10"/>
  <c r="X20" i="10"/>
  <c r="BS14" i="10"/>
  <c r="AY14" i="10"/>
  <c r="U14" i="10"/>
  <c r="H14" i="10" s="1"/>
  <c r="AO14" i="10"/>
  <c r="BI14" i="10"/>
  <c r="AE14" i="10"/>
  <c r="AR38" i="10"/>
  <c r="BE38" i="10"/>
  <c r="AK38" i="10"/>
  <c r="BB38" i="10"/>
  <c r="BY38" i="10"/>
  <c r="X38" i="10"/>
  <c r="AA38" i="10"/>
  <c r="AU38" i="10"/>
  <c r="BL38" i="10"/>
  <c r="AH38" i="10"/>
  <c r="BO38" i="10"/>
  <c r="BV38" i="10"/>
  <c r="BS11" i="10"/>
  <c r="AY11" i="10"/>
  <c r="BI11" i="10"/>
  <c r="AE11" i="10"/>
  <c r="U11" i="10"/>
  <c r="AO11" i="10"/>
  <c r="AE36" i="10"/>
  <c r="BS36" i="10"/>
  <c r="AY36" i="10"/>
  <c r="H36" i="10" s="1"/>
  <c r="U36" i="10"/>
  <c r="AO36" i="10"/>
  <c r="BI36" i="10"/>
  <c r="BV18" i="10"/>
  <c r="AA18" i="10"/>
  <c r="BB18" i="10"/>
  <c r="BO18" i="10"/>
  <c r="BY18" i="10"/>
  <c r="X18" i="10"/>
  <c r="AK18" i="10"/>
  <c r="BL18" i="10"/>
  <c r="AH18" i="10"/>
  <c r="AU18" i="10"/>
  <c r="BE18" i="10"/>
  <c r="AR18" i="10"/>
  <c r="U4" i="10"/>
  <c r="BI4" i="10"/>
  <c r="AY4" i="10"/>
  <c r="BS4" i="10"/>
  <c r="AE4" i="10"/>
  <c r="AO4" i="10"/>
  <c r="AA29" i="10"/>
  <c r="BB29" i="10"/>
  <c r="BO29" i="10"/>
  <c r="AR29" i="10"/>
  <c r="BE29" i="10"/>
  <c r="X29" i="10"/>
  <c r="AK29" i="10"/>
  <c r="BL29" i="10"/>
  <c r="BY29" i="10"/>
  <c r="AH29" i="10"/>
  <c r="AU29" i="10"/>
  <c r="BV29" i="10"/>
  <c r="U15" i="10"/>
  <c r="BI15" i="10"/>
  <c r="BS15" i="10"/>
  <c r="AY15" i="10"/>
  <c r="AE15" i="10"/>
  <c r="AO15" i="10"/>
  <c r="AH25" i="10"/>
  <c r="AU25" i="10"/>
  <c r="X25" i="10"/>
  <c r="AK25" i="10"/>
  <c r="BL25" i="10"/>
  <c r="AR25" i="10"/>
  <c r="BE25" i="10"/>
  <c r="BO25" i="10"/>
  <c r="BY25" i="10"/>
  <c r="AA25" i="10"/>
  <c r="BV25" i="10"/>
  <c r="BB25" i="10"/>
  <c r="AO24" i="10"/>
  <c r="AE24" i="10"/>
  <c r="U24" i="10"/>
  <c r="BI24" i="10"/>
  <c r="AY24" i="10"/>
  <c r="BS24" i="10"/>
  <c r="AH12" i="10"/>
  <c r="AU12" i="10"/>
  <c r="BV12" i="10"/>
  <c r="X12" i="10"/>
  <c r="AK12" i="10"/>
  <c r="BL12" i="10"/>
  <c r="BY12" i="10"/>
  <c r="AA12" i="10"/>
  <c r="BB12" i="10"/>
  <c r="BO12" i="10"/>
  <c r="AR12" i="10"/>
  <c r="BE12" i="10"/>
  <c r="AO42" i="10"/>
  <c r="AE42" i="10"/>
  <c r="U42" i="10"/>
  <c r="BI42" i="10"/>
  <c r="AY42" i="10"/>
  <c r="BI30" i="10"/>
  <c r="AH30" i="10"/>
  <c r="BO26" i="10"/>
  <c r="AO26" i="10"/>
  <c r="AU13" i="10"/>
  <c r="U13" i="10"/>
  <c r="BS17" i="10"/>
  <c r="AY17" i="10"/>
  <c r="AO17" i="10"/>
  <c r="AE17" i="10"/>
  <c r="H17" i="10" s="1"/>
  <c r="U17" i="10"/>
  <c r="BI17" i="10"/>
  <c r="AR39" i="10"/>
  <c r="BE39" i="10"/>
  <c r="AH39" i="10"/>
  <c r="AU39" i="10"/>
  <c r="BV39" i="10"/>
  <c r="X39" i="10"/>
  <c r="AK39" i="10"/>
  <c r="BL39" i="10"/>
  <c r="BY39" i="10"/>
  <c r="AA39" i="10"/>
  <c r="BB39" i="10"/>
  <c r="BO39" i="10"/>
  <c r="AY41" i="10"/>
  <c r="BS41" i="10"/>
  <c r="AO41" i="10"/>
  <c r="AE41" i="10"/>
  <c r="U41" i="10"/>
  <c r="BI41" i="10"/>
  <c r="X22" i="10"/>
  <c r="AK22" i="10"/>
  <c r="BL22" i="10"/>
  <c r="BY22" i="10"/>
  <c r="AA22" i="10"/>
  <c r="AR22" i="10"/>
  <c r="AU22" i="10"/>
  <c r="BO22" i="10"/>
  <c r="AH22" i="10"/>
  <c r="BB22" i="10"/>
  <c r="BV22" i="10"/>
  <c r="BE22" i="10"/>
  <c r="I22" i="10" s="1"/>
  <c r="BS16" i="10"/>
  <c r="AE16" i="10"/>
  <c r="AY16" i="10"/>
  <c r="U16" i="10"/>
  <c r="AO16" i="10"/>
  <c r="BI16" i="10"/>
  <c r="BV14" i="10"/>
  <c r="BY14" i="10"/>
  <c r="X14" i="10"/>
  <c r="AK14" i="10"/>
  <c r="BL14" i="10"/>
  <c r="AH14" i="10"/>
  <c r="BB14" i="10"/>
  <c r="BE14" i="10"/>
  <c r="AA14" i="10"/>
  <c r="AR14" i="10"/>
  <c r="AU14" i="10"/>
  <c r="BO14" i="10"/>
  <c r="AE34" i="10"/>
  <c r="BS34" i="10"/>
  <c r="AO34" i="10"/>
  <c r="BI34" i="10"/>
  <c r="AY34" i="10"/>
  <c r="U34" i="10"/>
  <c r="BY11" i="10"/>
  <c r="X11" i="10"/>
  <c r="AK11" i="10"/>
  <c r="BL11" i="10"/>
  <c r="AA11" i="10"/>
  <c r="AR11" i="10"/>
  <c r="AU11" i="10"/>
  <c r="BO11" i="10"/>
  <c r="BV11" i="10"/>
  <c r="AH11" i="10"/>
  <c r="BB11" i="10"/>
  <c r="BE11" i="10"/>
  <c r="AR36" i="10"/>
  <c r="BE36" i="10"/>
  <c r="AA36" i="10"/>
  <c r="AU36" i="10"/>
  <c r="BL36" i="10"/>
  <c r="BV36" i="10"/>
  <c r="AH36" i="10"/>
  <c r="BO36" i="10"/>
  <c r="BY36" i="10"/>
  <c r="AK36" i="10"/>
  <c r="BB36" i="10"/>
  <c r="X36" i="10"/>
  <c r="AY35" i="10"/>
  <c r="U35" i="10"/>
  <c r="AO35" i="10"/>
  <c r="BI35" i="10"/>
  <c r="BS35" i="10"/>
  <c r="AE35" i="10"/>
  <c r="BV4" i="10"/>
  <c r="AH4" i="10"/>
  <c r="AU4" i="10"/>
  <c r="BY4" i="10"/>
  <c r="X4" i="10"/>
  <c r="AK4" i="10"/>
  <c r="BL4" i="10"/>
  <c r="AR4" i="10"/>
  <c r="BE4" i="10"/>
  <c r="BB4" i="10"/>
  <c r="BO4" i="10"/>
  <c r="AA4" i="10"/>
  <c r="AO3" i="10"/>
  <c r="AE3" i="10"/>
  <c r="H3" i="10" s="1"/>
  <c r="AY3" i="10"/>
  <c r="BI3" i="10"/>
  <c r="U3" i="10"/>
  <c r="AH15" i="10"/>
  <c r="AU15" i="10"/>
  <c r="X15" i="10"/>
  <c r="AK15" i="10"/>
  <c r="BL15" i="10"/>
  <c r="BY15" i="10"/>
  <c r="AR15" i="10"/>
  <c r="BE15" i="10"/>
  <c r="AA15" i="10"/>
  <c r="BV15" i="10"/>
  <c r="BB15" i="10"/>
  <c r="BO15" i="10"/>
  <c r="AO7" i="10"/>
  <c r="BS7" i="10"/>
  <c r="AE7" i="10"/>
  <c r="AY7" i="10"/>
  <c r="U7" i="10"/>
  <c r="H7" i="10" s="1"/>
  <c r="BI7" i="10"/>
  <c r="U40" i="10"/>
  <c r="BI40" i="10"/>
  <c r="AY40" i="10"/>
  <c r="H40" i="10" s="1"/>
  <c r="AE40" i="10"/>
  <c r="AO40" i="10"/>
  <c r="BS40" i="10"/>
  <c r="AA24" i="10"/>
  <c r="BB24" i="10"/>
  <c r="BO24" i="10"/>
  <c r="AR24" i="10"/>
  <c r="BE24" i="10"/>
  <c r="AH24" i="10"/>
  <c r="AU24" i="10"/>
  <c r="X24" i="10"/>
  <c r="AK24" i="10"/>
  <c r="BL24" i="10"/>
  <c r="BV24" i="10"/>
  <c r="BY24" i="10"/>
  <c r="U8" i="10"/>
  <c r="H8" i="10" s="1"/>
  <c r="BI8" i="10"/>
  <c r="AY8" i="10"/>
  <c r="AO8" i="10"/>
  <c r="AE8" i="10"/>
  <c r="BS8" i="10"/>
  <c r="AA42" i="10"/>
  <c r="BB42" i="10"/>
  <c r="BO42" i="10"/>
  <c r="AR42" i="10"/>
  <c r="BE42" i="10"/>
  <c r="AH42" i="10"/>
  <c r="AU42" i="10"/>
  <c r="X42" i="10"/>
  <c r="AK42" i="10"/>
  <c r="BL42" i="10"/>
  <c r="BY42" i="10"/>
  <c r="BV42" i="10"/>
  <c r="U10" i="10"/>
  <c r="BI10" i="10"/>
  <c r="AY10" i="10"/>
  <c r="H10" i="10" s="1"/>
  <c r="AO10" i="10"/>
  <c r="AE10" i="10"/>
  <c r="BS10" i="10"/>
  <c r="X30" i="10"/>
  <c r="BE26" i="10"/>
  <c r="AE26" i="10"/>
  <c r="BL13" i="10"/>
  <c r="BS42" i="10"/>
  <c r="BY13" i="10"/>
  <c r="AR13" i="10"/>
  <c r="BE13" i="10"/>
  <c r="BV13" i="10"/>
  <c r="AA13" i="10"/>
  <c r="BB13" i="10"/>
  <c r="BO13" i="10"/>
  <c r="BS30" i="10"/>
  <c r="AE30" i="10"/>
  <c r="AO30" i="10"/>
  <c r="BY17" i="10"/>
  <c r="BV17" i="10"/>
  <c r="X17" i="10"/>
  <c r="AK17" i="10"/>
  <c r="BL17" i="10"/>
  <c r="AA17" i="10"/>
  <c r="BB17" i="10"/>
  <c r="AR17" i="10"/>
  <c r="BE17" i="10"/>
  <c r="AH17" i="10"/>
  <c r="AU17" i="10"/>
  <c r="BS31" i="10"/>
  <c r="AE31" i="10"/>
  <c r="U31" i="10"/>
  <c r="H31" i="10" s="1"/>
  <c r="BI31" i="10"/>
  <c r="AY31" i="10"/>
  <c r="AO31" i="10"/>
  <c r="X41" i="10"/>
  <c r="AK41" i="10"/>
  <c r="BL41" i="10"/>
  <c r="AA41" i="10"/>
  <c r="BB41" i="10"/>
  <c r="BO41" i="10"/>
  <c r="BV41" i="10"/>
  <c r="AR41" i="10"/>
  <c r="BE41" i="10"/>
  <c r="BY41" i="10"/>
  <c r="AH41" i="10"/>
  <c r="AU41" i="10"/>
  <c r="BS19" i="10"/>
  <c r="AY19" i="10"/>
  <c r="AE19" i="10"/>
  <c r="U19" i="10"/>
  <c r="AO19" i="10"/>
  <c r="H19" i="10" s="1"/>
  <c r="BI19" i="10"/>
  <c r="BV16" i="10"/>
  <c r="BY16" i="10"/>
  <c r="AR16" i="10"/>
  <c r="BE16" i="10"/>
  <c r="AH16" i="10"/>
  <c r="BO16" i="10"/>
  <c r="AK16" i="10"/>
  <c r="BB16" i="10"/>
  <c r="X16" i="10"/>
  <c r="AA16" i="10"/>
  <c r="AU16" i="10"/>
  <c r="BL16" i="10"/>
  <c r="AY37" i="10"/>
  <c r="U37" i="10"/>
  <c r="AO37" i="10"/>
  <c r="BI37" i="10"/>
  <c r="BS37" i="10"/>
  <c r="AE37" i="10"/>
  <c r="AR34" i="10"/>
  <c r="BE34" i="10"/>
  <c r="X34" i="10"/>
  <c r="AA34" i="10"/>
  <c r="AU34" i="10"/>
  <c r="BL34" i="10"/>
  <c r="BV34" i="10"/>
  <c r="AH34" i="10"/>
  <c r="BO34" i="10"/>
  <c r="BY34" i="10"/>
  <c r="AK34" i="10"/>
  <c r="BB34" i="10"/>
  <c r="AY23" i="10"/>
  <c r="BS23" i="10"/>
  <c r="AE23" i="10"/>
  <c r="U23" i="10"/>
  <c r="AO23" i="10"/>
  <c r="H23" i="10" s="1"/>
  <c r="BI23" i="10"/>
  <c r="X35" i="10"/>
  <c r="AK35" i="10"/>
  <c r="BL35" i="10"/>
  <c r="BY35" i="10"/>
  <c r="AH35" i="10"/>
  <c r="BB35" i="10"/>
  <c r="BE35" i="10"/>
  <c r="I35" i="10" s="1"/>
  <c r="AA35" i="10"/>
  <c r="AR35" i="10"/>
  <c r="AU35" i="10"/>
  <c r="BO35" i="10"/>
  <c r="BV35" i="10"/>
  <c r="U21" i="10"/>
  <c r="BI21" i="10"/>
  <c r="AE21" i="10"/>
  <c r="BS21" i="10"/>
  <c r="AO21" i="10"/>
  <c r="AY21" i="10"/>
  <c r="AA3" i="10"/>
  <c r="I3" i="10" s="1"/>
  <c r="BB3" i="10"/>
  <c r="BO3" i="10"/>
  <c r="AR3" i="10"/>
  <c r="BE3" i="10"/>
  <c r="X3" i="10"/>
  <c r="AK3" i="10"/>
  <c r="BL3" i="10"/>
  <c r="AU3" i="10"/>
  <c r="BV3" i="10"/>
  <c r="AH3" i="10"/>
  <c r="BY3" i="10"/>
  <c r="U33" i="10"/>
  <c r="BI33" i="10"/>
  <c r="AY33" i="10"/>
  <c r="AE33" i="10"/>
  <c r="AO33" i="10"/>
  <c r="BS33" i="10"/>
  <c r="AA7" i="10"/>
  <c r="BB7" i="10"/>
  <c r="BO7" i="10"/>
  <c r="AR7" i="10"/>
  <c r="BE7" i="10"/>
  <c r="BV7" i="10"/>
  <c r="BY7" i="10"/>
  <c r="X7" i="10"/>
  <c r="AK7" i="10"/>
  <c r="BL7" i="10"/>
  <c r="AH7" i="10"/>
  <c r="AU7" i="10"/>
  <c r="U6" i="10"/>
  <c r="BI6" i="10"/>
  <c r="AY6" i="10"/>
  <c r="H6" i="10" s="1"/>
  <c r="BS6" i="10"/>
  <c r="AE6" i="10"/>
  <c r="AO6" i="10"/>
  <c r="AH40" i="10"/>
  <c r="AU40" i="10"/>
  <c r="X40" i="10"/>
  <c r="AK40" i="10"/>
  <c r="BL40" i="10"/>
  <c r="AR40" i="10"/>
  <c r="BE40" i="10"/>
  <c r="BB40" i="10"/>
  <c r="BY40" i="10"/>
  <c r="BO40" i="10"/>
  <c r="AA40" i="10"/>
  <c r="BV40" i="10"/>
  <c r="AO32" i="10"/>
  <c r="AE32" i="10"/>
  <c r="AY32" i="10"/>
  <c r="BI32" i="10"/>
  <c r="BS32" i="10"/>
  <c r="U32" i="10"/>
  <c r="AH8" i="10"/>
  <c r="AU8" i="10"/>
  <c r="BV8" i="10"/>
  <c r="X8" i="10"/>
  <c r="AK8" i="10"/>
  <c r="BL8" i="10"/>
  <c r="BY8" i="10"/>
  <c r="AA8" i="10"/>
  <c r="BB8" i="10"/>
  <c r="BO8" i="10"/>
  <c r="AR8" i="10"/>
  <c r="BE8" i="10"/>
  <c r="AO5" i="10"/>
  <c r="BS5" i="10"/>
  <c r="AE5" i="10"/>
  <c r="U5" i="10"/>
  <c r="BI5" i="10"/>
  <c r="AY5" i="10"/>
  <c r="AH10" i="10"/>
  <c r="AU10" i="10"/>
  <c r="BV10" i="10"/>
  <c r="X10" i="10"/>
  <c r="AK10" i="10"/>
  <c r="BL10" i="10"/>
  <c r="BY10" i="10"/>
  <c r="AA10" i="10"/>
  <c r="BB10" i="10"/>
  <c r="BO10" i="10"/>
  <c r="AR10" i="10"/>
  <c r="BE10" i="10"/>
  <c r="AU30" i="10"/>
  <c r="U30" i="10"/>
  <c r="BB26" i="10"/>
  <c r="AA26" i="10"/>
  <c r="BI13" i="10"/>
  <c r="AH13" i="10"/>
  <c r="BO17" i="10"/>
  <c r="BI71" i="3"/>
  <c r="U71" i="3"/>
  <c r="BE51" i="3"/>
  <c r="BB69" i="3"/>
  <c r="AA69" i="3"/>
  <c r="AH69" i="3"/>
  <c r="BY78" i="3"/>
  <c r="BB27" i="3"/>
  <c r="AR27" i="3"/>
  <c r="BY27" i="3"/>
  <c r="BE68" i="3"/>
  <c r="AH68" i="3"/>
  <c r="BB68" i="3"/>
  <c r="AO68" i="3"/>
  <c r="AK60" i="3"/>
  <c r="AR57" i="3"/>
  <c r="AA57" i="3"/>
  <c r="AH57" i="3"/>
  <c r="BO78" i="3"/>
  <c r="BL31" i="3"/>
  <c r="AU31" i="3"/>
  <c r="BV31" i="3"/>
  <c r="BY31" i="3"/>
  <c r="BS72" i="3"/>
  <c r="AH66" i="3"/>
  <c r="BI70" i="3"/>
  <c r="BB67" i="3"/>
  <c r="BO30" i="3"/>
  <c r="AU30" i="3"/>
  <c r="AA30" i="3"/>
  <c r="BS30" i="3"/>
  <c r="BI28" i="3"/>
  <c r="BS28" i="3"/>
  <c r="BO50" i="3"/>
  <c r="BB50" i="3"/>
  <c r="BL65" i="3"/>
  <c r="AR65" i="3"/>
  <c r="BI59" i="3"/>
  <c r="U59" i="3"/>
  <c r="BE23" i="3"/>
  <c r="BO72" i="3"/>
  <c r="BO55" i="3"/>
  <c r="AK55" i="3"/>
  <c r="BO45" i="3"/>
  <c r="AU45" i="3"/>
  <c r="BE20" i="3"/>
  <c r="BB49" i="3"/>
  <c r="U49" i="3"/>
  <c r="BO25" i="3"/>
  <c r="BB44" i="3"/>
  <c r="AH44" i="3"/>
  <c r="BV44" i="3"/>
  <c r="BB52" i="3"/>
  <c r="AY62" i="3"/>
  <c r="BO58" i="3"/>
  <c r="BB58" i="3"/>
  <c r="AH58" i="3"/>
  <c r="U75" i="3"/>
  <c r="BL38" i="3"/>
  <c r="AH63" i="3"/>
  <c r="AK63" i="3"/>
  <c r="AA63" i="3"/>
  <c r="BE63" i="3"/>
  <c r="BI35" i="3"/>
  <c r="AO35" i="3"/>
  <c r="BE71" i="3"/>
  <c r="AH71" i="3"/>
  <c r="AE71" i="3"/>
  <c r="AR51" i="3"/>
  <c r="AY69" i="3"/>
  <c r="AY27" i="3"/>
  <c r="U27" i="3"/>
  <c r="BI27" i="3"/>
  <c r="AO57" i="3"/>
  <c r="U57" i="3"/>
  <c r="BI31" i="3"/>
  <c r="U31" i="3"/>
  <c r="BY70" i="3"/>
  <c r="BB28" i="3"/>
  <c r="BY28" i="3"/>
  <c r="BY66" i="3"/>
  <c r="BE59" i="3"/>
  <c r="AK59" i="3"/>
  <c r="AR23" i="3"/>
  <c r="BL55" i="3"/>
  <c r="AA55" i="3"/>
  <c r="AR20" i="3"/>
  <c r="AO49" i="3"/>
  <c r="BO62" i="3"/>
  <c r="AK62" i="3"/>
  <c r="BL58" i="3"/>
  <c r="AU58" i="3"/>
  <c r="AA58" i="3"/>
  <c r="BS71" i="3"/>
  <c r="BY69" i="3"/>
  <c r="AR26" i="3"/>
  <c r="BV26" i="3"/>
  <c r="BY26" i="3"/>
  <c r="BS52" i="3"/>
  <c r="BS22" i="3"/>
  <c r="BY49" i="3"/>
  <c r="AK38" i="3"/>
  <c r="AU38" i="3"/>
  <c r="BL71" i="3"/>
  <c r="AR71" i="3"/>
  <c r="X71" i="3"/>
  <c r="X51" i="3"/>
  <c r="BI69" i="3"/>
  <c r="AE68" i="3"/>
  <c r="AY60" i="3"/>
  <c r="AY57" i="3"/>
  <c r="AR66" i="3"/>
  <c r="BL67" i="3"/>
  <c r="AA67" i="3"/>
  <c r="BB30" i="3"/>
  <c r="BS68" i="3"/>
  <c r="BS24" i="3"/>
  <c r="BL26" i="3"/>
  <c r="AA26" i="3"/>
  <c r="AE61" i="3"/>
  <c r="AE56" i="3"/>
  <c r="BL59" i="3"/>
  <c r="AU59" i="3"/>
  <c r="BS60" i="3"/>
  <c r="BV23" i="3"/>
  <c r="BY23" i="3"/>
  <c r="AE72" i="3"/>
  <c r="AY55" i="3"/>
  <c r="BV57" i="3"/>
  <c r="BO49" i="3"/>
  <c r="AR25" i="3"/>
  <c r="BV22" i="3"/>
  <c r="BS51" i="3"/>
  <c r="BI52" i="3"/>
  <c r="BB62" i="3"/>
  <c r="BE58" i="3"/>
  <c r="BE75" i="3"/>
  <c r="AK75" i="3"/>
  <c r="AR75" i="3"/>
  <c r="BO75" i="3"/>
  <c r="BO38" i="3"/>
  <c r="X38" i="3"/>
  <c r="I38" i="3" s="1"/>
  <c r="AE75" i="3"/>
  <c r="BO36" i="3"/>
  <c r="X36" i="3"/>
  <c r="BV41" i="3"/>
  <c r="BB35" i="3"/>
  <c r="BI41" i="3"/>
  <c r="AY41" i="3"/>
  <c r="BO54" i="3"/>
  <c r="AK54" i="3"/>
  <c r="BL42" i="3"/>
  <c r="AO42" i="3"/>
  <c r="BV35" i="3"/>
  <c r="AR18" i="3"/>
  <c r="AR40" i="3"/>
  <c r="AY32" i="3"/>
  <c r="BO8" i="3"/>
  <c r="AU8" i="3"/>
  <c r="AR8" i="3"/>
  <c r="AU21" i="3"/>
  <c r="U21" i="3"/>
  <c r="AU5" i="3"/>
  <c r="BE5" i="3"/>
  <c r="AY5" i="3"/>
  <c r="AY29" i="3"/>
  <c r="AA29" i="3"/>
  <c r="BE3" i="3"/>
  <c r="AH3" i="3"/>
  <c r="BB3" i="3"/>
  <c r="AO3" i="3"/>
  <c r="BE64" i="3"/>
  <c r="X64" i="3"/>
  <c r="AO13" i="3"/>
  <c r="BI13" i="3"/>
  <c r="AU12" i="3"/>
  <c r="X12" i="3"/>
  <c r="AH10" i="3"/>
  <c r="AA6" i="3"/>
  <c r="BI6" i="3"/>
  <c r="AU7" i="3"/>
  <c r="X7" i="3"/>
  <c r="BI7" i="3"/>
  <c r="BI4" i="3"/>
  <c r="AH4" i="3"/>
  <c r="AE4" i="3"/>
  <c r="AR77" i="3"/>
  <c r="BI77" i="3"/>
  <c r="AO19" i="3"/>
  <c r="H19" i="3" s="1"/>
  <c r="BE74" i="3"/>
  <c r="AK74" i="3"/>
  <c r="U53" i="3"/>
  <c r="BE48" i="3"/>
  <c r="AY17" i="3"/>
  <c r="AY15" i="3"/>
  <c r="BI15" i="3"/>
  <c r="AH14" i="3"/>
  <c r="I14" i="3" s="1"/>
  <c r="AE14" i="3"/>
  <c r="H14" i="3" s="1"/>
  <c r="AR16" i="3"/>
  <c r="BS4" i="3"/>
  <c r="BY36" i="3"/>
  <c r="BI16" i="3"/>
  <c r="AY35" i="3"/>
  <c r="BL43" i="3"/>
  <c r="AE43" i="3"/>
  <c r="AU41" i="3"/>
  <c r="AA41" i="3"/>
  <c r="BB54" i="3"/>
  <c r="X54" i="3"/>
  <c r="X40" i="3"/>
  <c r="BL32" i="3"/>
  <c r="AK32" i="3"/>
  <c r="AH32" i="3"/>
  <c r="AE8" i="3"/>
  <c r="BB39" i="3"/>
  <c r="AO39" i="3"/>
  <c r="BS27" i="3"/>
  <c r="BE21" i="3"/>
  <c r="X5" i="3"/>
  <c r="BL3" i="3"/>
  <c r="AR3" i="3"/>
  <c r="U3" i="3"/>
  <c r="AH64" i="3"/>
  <c r="AR64" i="3"/>
  <c r="AR34" i="3"/>
  <c r="BE12" i="3"/>
  <c r="AE12" i="3"/>
  <c r="AU10" i="3"/>
  <c r="X10" i="3"/>
  <c r="AK10" i="3"/>
  <c r="AY6" i="3"/>
  <c r="BE7" i="3"/>
  <c r="AK7" i="3"/>
  <c r="BB7" i="3"/>
  <c r="AO7" i="3"/>
  <c r="AU4" i="3"/>
  <c r="X4" i="3"/>
  <c r="AK4" i="3"/>
  <c r="X77" i="3"/>
  <c r="BB19" i="3"/>
  <c r="X19" i="3"/>
  <c r="BI19" i="3"/>
  <c r="AE74" i="3"/>
  <c r="BE53" i="3"/>
  <c r="AA53" i="3"/>
  <c r="I53" i="3" s="1"/>
  <c r="BB53" i="3"/>
  <c r="AY53" i="3"/>
  <c r="AE48" i="3"/>
  <c r="AH48" i="3"/>
  <c r="BO17" i="3"/>
  <c r="AA17" i="3"/>
  <c r="AR17" i="3"/>
  <c r="BY7" i="3"/>
  <c r="BE15" i="3"/>
  <c r="AU14" i="3"/>
  <c r="X14" i="3"/>
  <c r="BS5" i="3"/>
  <c r="AH16" i="3"/>
  <c r="BY4" i="3"/>
  <c r="AE33" i="3"/>
  <c r="AK36" i="3"/>
  <c r="BY41" i="3"/>
  <c r="AY43" i="3"/>
  <c r="X43" i="3"/>
  <c r="BO41" i="3"/>
  <c r="AR41" i="3"/>
  <c r="AY42" i="3"/>
  <c r="AR42" i="3"/>
  <c r="BE40" i="3"/>
  <c r="BB32" i="3"/>
  <c r="AE32" i="3"/>
  <c r="AE29" i="3"/>
  <c r="BI64" i="3"/>
  <c r="AY13" i="3"/>
  <c r="AY12" i="3"/>
  <c r="AO12" i="3"/>
  <c r="AR10" i="3"/>
  <c r="AO6" i="3"/>
  <c r="AY7" i="3"/>
  <c r="AR4" i="3"/>
  <c r="U4" i="3"/>
  <c r="H4" i="3" s="1"/>
  <c r="BE77" i="3"/>
  <c r="AO74" i="3"/>
  <c r="BS9" i="3"/>
  <c r="AE17" i="3"/>
  <c r="H17" i="3" s="1"/>
  <c r="BV6" i="3"/>
  <c r="AR14" i="3"/>
  <c r="BV4" i="3"/>
  <c r="K31" i="10"/>
  <c r="K15" i="10"/>
  <c r="K5" i="10"/>
  <c r="AA27" i="3"/>
  <c r="AA60" i="3"/>
  <c r="AA24" i="3"/>
  <c r="AA77" i="3"/>
  <c r="AA48" i="3"/>
  <c r="K6" i="10"/>
  <c r="K40" i="10"/>
  <c r="K25" i="10"/>
  <c r="K42" i="10"/>
  <c r="K10" i="10"/>
  <c r="AA45" i="3"/>
  <c r="AA20" i="3"/>
  <c r="AA22" i="3"/>
  <c r="AA39" i="3"/>
  <c r="AA21" i="3"/>
  <c r="AA5" i="3"/>
  <c r="AA7" i="3"/>
  <c r="AA74" i="3"/>
  <c r="AA51" i="3"/>
  <c r="AA61" i="3"/>
  <c r="AA59" i="3"/>
  <c r="AA25" i="3"/>
  <c r="AA44" i="3"/>
  <c r="AA33" i="3"/>
  <c r="AA35" i="3"/>
  <c r="AA18" i="3"/>
  <c r="AA73" i="3"/>
  <c r="AA16" i="3"/>
  <c r="AA68" i="3"/>
  <c r="AA50" i="3"/>
  <c r="AA56" i="3"/>
  <c r="AA62" i="3"/>
  <c r="AA46" i="3"/>
  <c r="AA15" i="3"/>
  <c r="K29" i="10"/>
  <c r="K8" i="10"/>
  <c r="X57" i="3"/>
  <c r="X41" i="3"/>
  <c r="X29" i="3"/>
  <c r="X27" i="3"/>
  <c r="X67" i="3"/>
  <c r="X26" i="3"/>
  <c r="X50" i="3"/>
  <c r="X44" i="3"/>
  <c r="X35" i="3"/>
  <c r="K30" i="10"/>
  <c r="K33" i="10"/>
  <c r="K24" i="10"/>
  <c r="K12" i="10"/>
  <c r="X25" i="3"/>
  <c r="X47" i="3"/>
  <c r="X32" i="3"/>
  <c r="X21" i="3"/>
  <c r="X3" i="3"/>
  <c r="X9" i="3"/>
  <c r="X74" i="3"/>
  <c r="X17" i="3"/>
  <c r="X15" i="3"/>
  <c r="U69" i="3"/>
  <c r="U67" i="3"/>
  <c r="U38" i="3"/>
  <c r="U32" i="3"/>
  <c r="U77" i="3"/>
  <c r="U74" i="3"/>
  <c r="U70" i="3"/>
  <c r="U26" i="3"/>
  <c r="U65" i="3"/>
  <c r="U25" i="3"/>
  <c r="U7" i="3"/>
  <c r="U15" i="3"/>
  <c r="U64" i="3"/>
  <c r="U19" i="3"/>
  <c r="K36" i="10"/>
  <c r="K32" i="10"/>
  <c r="U72" i="3"/>
  <c r="U36" i="3"/>
  <c r="U54" i="3"/>
  <c r="U6" i="3"/>
  <c r="U48" i="3"/>
  <c r="AY71" i="3"/>
  <c r="BI51" i="3"/>
  <c r="AU51" i="3"/>
  <c r="AH51" i="3"/>
  <c r="U51" i="3"/>
  <c r="BE69" i="3"/>
  <c r="AR69" i="3"/>
  <c r="AO27" i="3"/>
  <c r="AY68" i="3"/>
  <c r="BV76" i="3"/>
  <c r="BI60" i="3"/>
  <c r="AU60" i="3"/>
  <c r="AH60" i="3"/>
  <c r="U60" i="3"/>
  <c r="AK66" i="3"/>
  <c r="BL66" i="3"/>
  <c r="BY72" i="3"/>
  <c r="BB66" i="3"/>
  <c r="BO66" i="3"/>
  <c r="U66" i="3"/>
  <c r="AY66" i="3"/>
  <c r="AO66" i="3"/>
  <c r="X70" i="3"/>
  <c r="AR70" i="3"/>
  <c r="BE70" i="3"/>
  <c r="AH70" i="3"/>
  <c r="AU70" i="3"/>
  <c r="BV71" i="3"/>
  <c r="AK70" i="3"/>
  <c r="BL70" i="3"/>
  <c r="BY71" i="3"/>
  <c r="AO67" i="3"/>
  <c r="AE67" i="3"/>
  <c r="BS70" i="3"/>
  <c r="BI67" i="3"/>
  <c r="BO56" i="3"/>
  <c r="AY59" i="3"/>
  <c r="AO59" i="3"/>
  <c r="AE59" i="3"/>
  <c r="BS61" i="3"/>
  <c r="AH20" i="3"/>
  <c r="AU20" i="3"/>
  <c r="BV56" i="3"/>
  <c r="AK20" i="3"/>
  <c r="BL20" i="3"/>
  <c r="BY56" i="3"/>
  <c r="BB20" i="3"/>
  <c r="BO20" i="3"/>
  <c r="U20" i="3"/>
  <c r="BI20" i="3"/>
  <c r="AY20" i="3"/>
  <c r="AO20" i="3"/>
  <c r="X49" i="3"/>
  <c r="AR49" i="3"/>
  <c r="BE49" i="3"/>
  <c r="AH49" i="3"/>
  <c r="AU49" i="3"/>
  <c r="BV55" i="3"/>
  <c r="AK49" i="3"/>
  <c r="BL49" i="3"/>
  <c r="BY55" i="3"/>
  <c r="AO25" i="3"/>
  <c r="AE25" i="3"/>
  <c r="BS54" i="3"/>
  <c r="BI25" i="3"/>
  <c r="BI63" i="3"/>
  <c r="AY63" i="3"/>
  <c r="BS44" i="3"/>
  <c r="X37" i="3"/>
  <c r="AR78" i="3"/>
  <c r="BE78" i="3"/>
  <c r="AH78" i="3"/>
  <c r="AU78" i="3"/>
  <c r="BV74" i="3"/>
  <c r="AO31" i="3"/>
  <c r="AE31" i="3"/>
  <c r="BS73" i="3"/>
  <c r="AH24" i="3"/>
  <c r="AU24" i="3"/>
  <c r="BV68" i="3"/>
  <c r="AK24" i="3"/>
  <c r="BL24" i="3"/>
  <c r="BY68" i="3"/>
  <c r="BB24" i="3"/>
  <c r="BO24" i="3"/>
  <c r="U24" i="3"/>
  <c r="BI24" i="3"/>
  <c r="AY24" i="3"/>
  <c r="AO24" i="3"/>
  <c r="X28" i="3"/>
  <c r="AR28" i="3"/>
  <c r="BE28" i="3"/>
  <c r="AH28" i="3"/>
  <c r="AU28" i="3"/>
  <c r="BV67" i="3"/>
  <c r="AK28" i="3"/>
  <c r="BL28" i="3"/>
  <c r="BY67" i="3"/>
  <c r="AO26" i="3"/>
  <c r="AE26" i="3"/>
  <c r="BS66" i="3"/>
  <c r="BI26" i="3"/>
  <c r="AY45" i="3"/>
  <c r="AO45" i="3"/>
  <c r="AE45" i="3"/>
  <c r="BS57" i="3"/>
  <c r="AH22" i="3"/>
  <c r="AU22" i="3"/>
  <c r="BV52" i="3"/>
  <c r="AK22" i="3"/>
  <c r="BL22" i="3"/>
  <c r="BY52" i="3"/>
  <c r="BB22" i="3"/>
  <c r="BO22" i="3"/>
  <c r="U22" i="3"/>
  <c r="BI22" i="3"/>
  <c r="AY22" i="3"/>
  <c r="AO22" i="3"/>
  <c r="X52" i="3"/>
  <c r="AR52" i="3"/>
  <c r="BE52" i="3"/>
  <c r="AH52" i="3"/>
  <c r="AU52" i="3"/>
  <c r="BV51" i="3"/>
  <c r="AK52" i="3"/>
  <c r="BL52" i="3"/>
  <c r="BY51" i="3"/>
  <c r="AO62" i="3"/>
  <c r="H62" i="3" s="1"/>
  <c r="AE62" i="3"/>
  <c r="BS50" i="3"/>
  <c r="BI62" i="3"/>
  <c r="AE36" i="3"/>
  <c r="H36" i="3" s="1"/>
  <c r="AY36" i="3"/>
  <c r="BS42" i="3"/>
  <c r="BO51" i="3"/>
  <c r="BB51" i="3"/>
  <c r="AO51" i="3"/>
  <c r="BL69" i="3"/>
  <c r="AK69" i="3"/>
  <c r="BS77" i="3"/>
  <c r="BO60" i="3"/>
  <c r="BB60" i="3"/>
  <c r="AO60" i="3"/>
  <c r="BL78" i="3"/>
  <c r="AK78" i="3"/>
  <c r="U78" i="3"/>
  <c r="AE78" i="3"/>
  <c r="BS74" i="3"/>
  <c r="BI78" i="3"/>
  <c r="AA31" i="3"/>
  <c r="AY30" i="3"/>
  <c r="AO30" i="3"/>
  <c r="H30" i="3" s="1"/>
  <c r="AE30" i="3"/>
  <c r="BS69" i="3"/>
  <c r="AR24" i="3"/>
  <c r="X24" i="3"/>
  <c r="U28" i="3"/>
  <c r="AH61" i="3"/>
  <c r="AU61" i="3"/>
  <c r="BV64" i="3"/>
  <c r="AK61" i="3"/>
  <c r="BL61" i="3"/>
  <c r="BY64" i="3"/>
  <c r="BB61" i="3"/>
  <c r="BO61" i="3"/>
  <c r="U61" i="3"/>
  <c r="BI61" i="3"/>
  <c r="AY61" i="3"/>
  <c r="AO61" i="3"/>
  <c r="X56" i="3"/>
  <c r="AR56" i="3"/>
  <c r="BE56" i="3"/>
  <c r="AH56" i="3"/>
  <c r="AU56" i="3"/>
  <c r="BV63" i="3"/>
  <c r="AK56" i="3"/>
  <c r="BL56" i="3"/>
  <c r="BY63" i="3"/>
  <c r="AO65" i="3"/>
  <c r="AE65" i="3"/>
  <c r="BS62" i="3"/>
  <c r="BI65" i="3"/>
  <c r="BI45" i="3"/>
  <c r="AY44" i="3"/>
  <c r="AO44" i="3"/>
  <c r="AE44" i="3"/>
  <c r="BS53" i="3"/>
  <c r="AR22" i="3"/>
  <c r="X22" i="3"/>
  <c r="U52" i="3"/>
  <c r="AH46" i="3"/>
  <c r="AU46" i="3"/>
  <c r="BV48" i="3"/>
  <c r="AK46" i="3"/>
  <c r="BL46" i="3"/>
  <c r="BY48" i="3"/>
  <c r="BB46" i="3"/>
  <c r="BO46" i="3"/>
  <c r="U46" i="3"/>
  <c r="H46" i="3" s="1"/>
  <c r="BI46" i="3"/>
  <c r="AY46" i="3"/>
  <c r="AO46" i="3"/>
  <c r="AH33" i="3"/>
  <c r="BB33" i="3"/>
  <c r="BE33" i="3"/>
  <c r="BV43" i="3"/>
  <c r="AR33" i="3"/>
  <c r="AY33" i="3"/>
  <c r="U33" i="3"/>
  <c r="BS43" i="3"/>
  <c r="AO33" i="3"/>
  <c r="BI33" i="3"/>
  <c r="BE37" i="3"/>
  <c r="BY38" i="3"/>
  <c r="AA37" i="3"/>
  <c r="AR37" i="3"/>
  <c r="BL37" i="3"/>
  <c r="BO37" i="3"/>
  <c r="U37" i="3"/>
  <c r="BI37" i="3"/>
  <c r="AO37" i="3"/>
  <c r="AE37" i="3"/>
  <c r="AY37" i="3"/>
  <c r="BO71" i="3"/>
  <c r="BL51" i="3"/>
  <c r="AU69" i="3"/>
  <c r="BS78" i="3"/>
  <c r="BE27" i="3"/>
  <c r="BO68" i="3"/>
  <c r="BY76" i="3"/>
  <c r="BL60" i="3"/>
  <c r="BV75" i="3"/>
  <c r="AU57" i="3"/>
  <c r="BB78" i="3"/>
  <c r="AA78" i="3"/>
  <c r="X78" i="3"/>
  <c r="BV72" i="3"/>
  <c r="AU66" i="3"/>
  <c r="BB70" i="3"/>
  <c r="BI30" i="3"/>
  <c r="AE24" i="3"/>
  <c r="BO28" i="3"/>
  <c r="AA28" i="3"/>
  <c r="AY50" i="3"/>
  <c r="AO50" i="3"/>
  <c r="AE50" i="3"/>
  <c r="BS65" i="3"/>
  <c r="AR61" i="3"/>
  <c r="X61" i="3"/>
  <c r="U56" i="3"/>
  <c r="AH23" i="3"/>
  <c r="AU23" i="3"/>
  <c r="BV60" i="3"/>
  <c r="AK23" i="3"/>
  <c r="BL23" i="3"/>
  <c r="BY60" i="3"/>
  <c r="BB23" i="3"/>
  <c r="BO23" i="3"/>
  <c r="U23" i="3"/>
  <c r="BI23" i="3"/>
  <c r="AY23" i="3"/>
  <c r="AO23" i="3"/>
  <c r="X72" i="3"/>
  <c r="AR72" i="3"/>
  <c r="BE72" i="3"/>
  <c r="AH72" i="3"/>
  <c r="AU72" i="3"/>
  <c r="BV59" i="3"/>
  <c r="AK72" i="3"/>
  <c r="BL72" i="3"/>
  <c r="BY59" i="3"/>
  <c r="AO55" i="3"/>
  <c r="H55" i="3" s="1"/>
  <c r="AE55" i="3"/>
  <c r="BS58" i="3"/>
  <c r="BI55" i="3"/>
  <c r="BS56" i="3"/>
  <c r="BI44" i="3"/>
  <c r="AE22" i="3"/>
  <c r="BO52" i="3"/>
  <c r="AA52" i="3"/>
  <c r="AY58" i="3"/>
  <c r="AO58" i="3"/>
  <c r="AE58" i="3"/>
  <c r="BS49" i="3"/>
  <c r="AR46" i="3"/>
  <c r="X46" i="3"/>
  <c r="BE47" i="3"/>
  <c r="BY46" i="3"/>
  <c r="BO47" i="3"/>
  <c r="BI47" i="3"/>
  <c r="AO47" i="3"/>
  <c r="AE47" i="3"/>
  <c r="AY47" i="3"/>
  <c r="AY38" i="3"/>
  <c r="AO38" i="3"/>
  <c r="BI38" i="3"/>
  <c r="AU33" i="3"/>
  <c r="X33" i="3"/>
  <c r="AO36" i="3"/>
  <c r="BS38" i="3"/>
  <c r="AO18" i="3"/>
  <c r="AY70" i="3"/>
  <c r="BV70" i="3"/>
  <c r="AU67" i="3"/>
  <c r="AH67" i="3"/>
  <c r="AY28" i="3"/>
  <c r="BV66" i="3"/>
  <c r="AU26" i="3"/>
  <c r="AH26" i="3"/>
  <c r="AY56" i="3"/>
  <c r="BV62" i="3"/>
  <c r="AU65" i="3"/>
  <c r="AH65" i="3"/>
  <c r="AY72" i="3"/>
  <c r="BV58" i="3"/>
  <c r="AU55" i="3"/>
  <c r="AH55" i="3"/>
  <c r="AY49" i="3"/>
  <c r="BV54" i="3"/>
  <c r="AU25" i="3"/>
  <c r="AH25" i="3"/>
  <c r="AY52" i="3"/>
  <c r="BV50" i="3"/>
  <c r="AU62" i="3"/>
  <c r="AH62" i="3"/>
  <c r="BY47" i="3"/>
  <c r="BL75" i="3"/>
  <c r="AH75" i="3"/>
  <c r="AH47" i="3"/>
  <c r="AU47" i="3"/>
  <c r="BV46" i="3"/>
  <c r="BY45" i="3"/>
  <c r="AE38" i="3"/>
  <c r="BS45" i="3"/>
  <c r="BB63" i="3"/>
  <c r="BO63" i="3"/>
  <c r="AO63" i="3"/>
  <c r="AK33" i="3"/>
  <c r="BL33" i="3"/>
  <c r="BY43" i="3"/>
  <c r="BY42" i="3"/>
  <c r="BE36" i="3"/>
  <c r="AR35" i="3"/>
  <c r="BE35" i="3"/>
  <c r="BY40" i="3"/>
  <c r="BI43" i="3"/>
  <c r="AR43" i="3"/>
  <c r="BS39" i="3"/>
  <c r="BB41" i="3"/>
  <c r="U41" i="3"/>
  <c r="AH37" i="3"/>
  <c r="AU37" i="3"/>
  <c r="BV38" i="3"/>
  <c r="BI54" i="3"/>
  <c r="AA42" i="3"/>
  <c r="BB73" i="3"/>
  <c r="X73" i="3"/>
  <c r="BE67" i="3"/>
  <c r="BE26" i="3"/>
  <c r="BE65" i="3"/>
  <c r="BE55" i="3"/>
  <c r="BE25" i="3"/>
  <c r="BE62" i="3"/>
  <c r="BV47" i="3"/>
  <c r="BI75" i="3"/>
  <c r="AU75" i="3"/>
  <c r="X75" i="3"/>
  <c r="BL47" i="3"/>
  <c r="AR47" i="3"/>
  <c r="AA47" i="3"/>
  <c r="U47" i="3"/>
  <c r="BV45" i="3"/>
  <c r="BB38" i="3"/>
  <c r="BL63" i="3"/>
  <c r="AU63" i="3"/>
  <c r="AE63" i="3"/>
  <c r="BB36" i="3"/>
  <c r="BI36" i="3"/>
  <c r="BE43" i="3"/>
  <c r="AA43" i="3"/>
  <c r="I43" i="3" s="1"/>
  <c r="U43" i="3"/>
  <c r="AR54" i="3"/>
  <c r="BE54" i="3"/>
  <c r="AH54" i="3"/>
  <c r="AU54" i="3"/>
  <c r="BV37" i="3"/>
  <c r="AA40" i="3"/>
  <c r="BB40" i="3"/>
  <c r="BO40" i="3"/>
  <c r="AO40" i="3"/>
  <c r="U40" i="3"/>
  <c r="BI40" i="3"/>
  <c r="AY40" i="3"/>
  <c r="U73" i="3"/>
  <c r="AR38" i="3"/>
  <c r="BE38" i="3"/>
  <c r="AH36" i="3"/>
  <c r="AU36" i="3"/>
  <c r="BV42" i="3"/>
  <c r="AE35" i="3"/>
  <c r="BS41" i="3"/>
  <c r="BB43" i="3"/>
  <c r="BO43" i="3"/>
  <c r="AK41" i="3"/>
  <c r="BL41" i="3"/>
  <c r="BY39" i="3"/>
  <c r="AE54" i="3"/>
  <c r="BS37" i="3"/>
  <c r="AE18" i="3"/>
  <c r="BS35" i="3"/>
  <c r="AY18" i="3"/>
  <c r="H18" i="3" s="1"/>
  <c r="AK73" i="3"/>
  <c r="BL73" i="3"/>
  <c r="BY33" i="3"/>
  <c r="AR73" i="3"/>
  <c r="BE73" i="3"/>
  <c r="AH73" i="3"/>
  <c r="AU73" i="3"/>
  <c r="BV33" i="3"/>
  <c r="BS36" i="3"/>
  <c r="BE42" i="3"/>
  <c r="BO18" i="3"/>
  <c r="BY34" i="3"/>
  <c r="BL40" i="3"/>
  <c r="AK40" i="3"/>
  <c r="BI73" i="3"/>
  <c r="BS32" i="3"/>
  <c r="BE32" i="3"/>
  <c r="AR32" i="3"/>
  <c r="AO8" i="3"/>
  <c r="BY30" i="3"/>
  <c r="BL39" i="3"/>
  <c r="AY39" i="3"/>
  <c r="AK39" i="3"/>
  <c r="BV29" i="3"/>
  <c r="AY21" i="3"/>
  <c r="BS25" i="3"/>
  <c r="BB5" i="3"/>
  <c r="AH5" i="3"/>
  <c r="U5" i="3"/>
  <c r="AH29" i="3"/>
  <c r="AU29" i="3"/>
  <c r="BV24" i="3"/>
  <c r="BI34" i="3"/>
  <c r="AY34" i="3"/>
  <c r="U13" i="3"/>
  <c r="AE10" i="3"/>
  <c r="BS18" i="3"/>
  <c r="AR9" i="3"/>
  <c r="AH9" i="3"/>
  <c r="X6" i="3"/>
  <c r="BV34" i="3"/>
  <c r="AU40" i="3"/>
  <c r="AY8" i="3"/>
  <c r="BV30" i="3"/>
  <c r="BI39" i="3"/>
  <c r="AU39" i="3"/>
  <c r="AH39" i="3"/>
  <c r="U39" i="3"/>
  <c r="AA64" i="3"/>
  <c r="BE34" i="3"/>
  <c r="AE34" i="3"/>
  <c r="X34" i="3"/>
  <c r="AH34" i="3"/>
  <c r="BO13" i="3"/>
  <c r="AA13" i="3"/>
  <c r="X13" i="3"/>
  <c r="AA12" i="3"/>
  <c r="AY10" i="3"/>
  <c r="AE9" i="3"/>
  <c r="U9" i="3"/>
  <c r="BV27" i="3"/>
  <c r="BS26" i="3"/>
  <c r="AE21" i="3"/>
  <c r="BI5" i="3"/>
  <c r="AR5" i="3"/>
  <c r="AK5" i="3"/>
  <c r="BL5" i="3"/>
  <c r="BY25" i="3"/>
  <c r="BY24" i="3"/>
  <c r="BE29" i="3"/>
  <c r="BS23" i="3"/>
  <c r="BB64" i="3"/>
  <c r="BO64" i="3"/>
  <c r="AY64" i="3"/>
  <c r="AO64" i="3"/>
  <c r="BB34" i="3"/>
  <c r="AA34" i="3"/>
  <c r="U34" i="3"/>
  <c r="BI10" i="3"/>
  <c r="AR6" i="3"/>
  <c r="BE6" i="3"/>
  <c r="AH6" i="3"/>
  <c r="AU6" i="3"/>
  <c r="BV16" i="3"/>
  <c r="AK6" i="3"/>
  <c r="BL6" i="3"/>
  <c r="BY16" i="3"/>
  <c r="BV32" i="3"/>
  <c r="AU32" i="3"/>
  <c r="BS31" i="3"/>
  <c r="BE8" i="3"/>
  <c r="BO39" i="3"/>
  <c r="BY29" i="3"/>
  <c r="BV28" i="3"/>
  <c r="BV25" i="3"/>
  <c r="AO5" i="3"/>
  <c r="BB29" i="3"/>
  <c r="AK29" i="3"/>
  <c r="BS21" i="3"/>
  <c r="AR13" i="3"/>
  <c r="BE13" i="3"/>
  <c r="AH13" i="3"/>
  <c r="AU13" i="3"/>
  <c r="BV20" i="3"/>
  <c r="AK13" i="3"/>
  <c r="BL13" i="3"/>
  <c r="BY20" i="3"/>
  <c r="AA9" i="3"/>
  <c r="BB9" i="3"/>
  <c r="BO9" i="3"/>
  <c r="BI9" i="3"/>
  <c r="AY9" i="3"/>
  <c r="AO9" i="3"/>
  <c r="BS14" i="3"/>
  <c r="BO77" i="3"/>
  <c r="BB77" i="3"/>
  <c r="AO77" i="3"/>
  <c r="BY12" i="3"/>
  <c r="BL19" i="3"/>
  <c r="AK19" i="3"/>
  <c r="BS10" i="3"/>
  <c r="BO48" i="3"/>
  <c r="BB48" i="3"/>
  <c r="AO48" i="3"/>
  <c r="BY8" i="3"/>
  <c r="BL17" i="3"/>
  <c r="AK17" i="3"/>
  <c r="BS6" i="3"/>
  <c r="BO16" i="3"/>
  <c r="BB16" i="3"/>
  <c r="AO16" i="3"/>
  <c r="BY21" i="3"/>
  <c r="BL34" i="3"/>
  <c r="AK34" i="3"/>
  <c r="BS19" i="3"/>
  <c r="BO10" i="3"/>
  <c r="AO10" i="3"/>
  <c r="BY17" i="3"/>
  <c r="BL9" i="3"/>
  <c r="AK9" i="3"/>
  <c r="BS15" i="3"/>
  <c r="BO4" i="3"/>
  <c r="AO4" i="3"/>
  <c r="BY13" i="3"/>
  <c r="BL77" i="3"/>
  <c r="AY77" i="3"/>
  <c r="AK77" i="3"/>
  <c r="BV12" i="3"/>
  <c r="AU19" i="3"/>
  <c r="AH19" i="3"/>
  <c r="BO53" i="3"/>
  <c r="AO53" i="3"/>
  <c r="H53" i="3" s="1"/>
  <c r="BY9" i="3"/>
  <c r="BL48" i="3"/>
  <c r="AY48" i="3"/>
  <c r="AK48" i="3"/>
  <c r="BV8" i="3"/>
  <c r="BI17" i="3"/>
  <c r="AU17" i="3"/>
  <c r="AH17" i="3"/>
  <c r="BS7" i="3"/>
  <c r="AE15" i="3"/>
  <c r="BO14" i="3"/>
  <c r="BB14" i="3"/>
  <c r="AO14" i="3"/>
  <c r="BY5" i="3"/>
  <c r="BL16" i="3"/>
  <c r="AY16" i="3"/>
  <c r="H16" i="3" s="1"/>
  <c r="AK16" i="3"/>
  <c r="BO3" i="3"/>
  <c r="BY22" i="3"/>
  <c r="BL64" i="3"/>
  <c r="BV21" i="3"/>
  <c r="AU34" i="3"/>
  <c r="BS20" i="3"/>
  <c r="BO12" i="3"/>
  <c r="BY18" i="3"/>
  <c r="BL10" i="3"/>
  <c r="BV17" i="3"/>
  <c r="AU9" i="3"/>
  <c r="BS16" i="3"/>
  <c r="BO7" i="3"/>
  <c r="BY14" i="3"/>
  <c r="BL4" i="3"/>
  <c r="I4" i="3" s="1"/>
  <c r="BV13" i="3"/>
  <c r="AU77" i="3"/>
  <c r="BS12" i="3"/>
  <c r="H12" i="3" s="1"/>
  <c r="BE19" i="3"/>
  <c r="BO74" i="3"/>
  <c r="BY10" i="3"/>
  <c r="BL53" i="3"/>
  <c r="BV9" i="3"/>
  <c r="AU48" i="3"/>
  <c r="BS8" i="3"/>
  <c r="BE17" i="3"/>
  <c r="BY6" i="3"/>
  <c r="BL14" i="3"/>
  <c r="BV5" i="3"/>
  <c r="AU16" i="3"/>
  <c r="K19" i="10"/>
  <c r="K17" i="10"/>
  <c r="K39" i="10"/>
  <c r="K41" i="10"/>
  <c r="K7" i="10"/>
  <c r="K13" i="10"/>
  <c r="K26" i="10"/>
  <c r="K3" i="10"/>
  <c r="K35" i="10"/>
  <c r="K27" i="10"/>
  <c r="K28" i="10"/>
  <c r="K21" i="10"/>
  <c r="K18" i="10"/>
  <c r="K71" i="3"/>
  <c r="K31" i="3"/>
  <c r="K44" i="3"/>
  <c r="K47" i="3"/>
  <c r="K42" i="3"/>
  <c r="K40" i="3"/>
  <c r="K75" i="3"/>
  <c r="K38" i="3"/>
  <c r="K37" i="3"/>
  <c r="K20" i="10"/>
  <c r="H30" i="10"/>
  <c r="K16" i="10"/>
  <c r="K34" i="10"/>
  <c r="K38" i="10"/>
  <c r="K22" i="10"/>
  <c r="K14" i="10"/>
  <c r="K11" i="10"/>
  <c r="K4" i="10"/>
  <c r="K37" i="10"/>
  <c r="K23" i="10"/>
  <c r="H32" i="10"/>
  <c r="H15" i="10"/>
  <c r="H42" i="10"/>
  <c r="K57" i="3"/>
  <c r="K69" i="3"/>
  <c r="K27" i="3"/>
  <c r="K51" i="3"/>
  <c r="K60" i="3"/>
  <c r="K78" i="3"/>
  <c r="H71" i="3"/>
  <c r="K68" i="3"/>
  <c r="H66" i="3"/>
  <c r="H67" i="3"/>
  <c r="H50" i="3"/>
  <c r="H59" i="3"/>
  <c r="H45" i="3"/>
  <c r="I58" i="3"/>
  <c r="I63" i="3"/>
  <c r="H63" i="3"/>
  <c r="K54" i="3"/>
  <c r="K39" i="3"/>
  <c r="K13" i="3"/>
  <c r="H74" i="3"/>
  <c r="H10" i="3"/>
  <c r="H6" i="3"/>
  <c r="H48" i="3"/>
  <c r="L9" i="10"/>
  <c r="M9" i="10"/>
  <c r="N9" i="10"/>
  <c r="O9" i="10"/>
  <c r="O11" i="3"/>
  <c r="N11" i="3"/>
  <c r="L11" i="3"/>
  <c r="U11" i="3" s="1"/>
  <c r="H5" i="10" l="1"/>
  <c r="J5" i="10" s="1"/>
  <c r="H43" i="3"/>
  <c r="I61" i="3"/>
  <c r="BV9" i="10"/>
  <c r="BY9" i="10"/>
  <c r="AU9" i="10"/>
  <c r="AH9" i="10"/>
  <c r="BL9" i="10"/>
  <c r="AK9" i="10"/>
  <c r="X9" i="10"/>
  <c r="BE9" i="10"/>
  <c r="BB9" i="10"/>
  <c r="AA9" i="10"/>
  <c r="AR9" i="10"/>
  <c r="BO9" i="10"/>
  <c r="BS9" i="10"/>
  <c r="BI9" i="10"/>
  <c r="U9" i="10"/>
  <c r="AY9" i="10"/>
  <c r="AE9" i="10"/>
  <c r="AO9" i="10"/>
  <c r="I12" i="3"/>
  <c r="I64" i="3"/>
  <c r="H73" i="3"/>
  <c r="H41" i="3"/>
  <c r="I33" i="3"/>
  <c r="I46" i="3"/>
  <c r="H24" i="3"/>
  <c r="H15" i="3"/>
  <c r="H65" i="3"/>
  <c r="H77" i="3"/>
  <c r="I68" i="3"/>
  <c r="I59" i="3"/>
  <c r="I22" i="3"/>
  <c r="H9" i="3"/>
  <c r="H37" i="3"/>
  <c r="I49" i="3"/>
  <c r="H20" i="3"/>
  <c r="H7" i="3"/>
  <c r="H26" i="3"/>
  <c r="H32" i="3"/>
  <c r="I50" i="3"/>
  <c r="I45" i="3"/>
  <c r="BV11" i="3"/>
  <c r="BY11" i="3"/>
  <c r="AA11" i="3"/>
  <c r="X11" i="3"/>
  <c r="BS11" i="3"/>
  <c r="H5" i="3"/>
  <c r="I75" i="3"/>
  <c r="H22" i="3"/>
  <c r="I24" i="3"/>
  <c r="I44" i="3"/>
  <c r="I34" i="3"/>
  <c r="J3" i="10"/>
  <c r="I52" i="3"/>
  <c r="I35" i="3"/>
  <c r="J4" i="3"/>
  <c r="I18" i="10"/>
  <c r="I36" i="10"/>
  <c r="J36" i="10" s="1"/>
  <c r="I21" i="10"/>
  <c r="I11" i="10"/>
  <c r="I37" i="10"/>
  <c r="H13" i="10"/>
  <c r="I20" i="10"/>
  <c r="H25" i="10"/>
  <c r="I32" i="10"/>
  <c r="J32" i="10" s="1"/>
  <c r="I7" i="10"/>
  <c r="J7" i="10" s="1"/>
  <c r="I34" i="10"/>
  <c r="H37" i="10"/>
  <c r="H29" i="10"/>
  <c r="I5" i="10"/>
  <c r="I6" i="10"/>
  <c r="J6" i="10" s="1"/>
  <c r="I23" i="10"/>
  <c r="J23" i="10" s="1"/>
  <c r="I14" i="10"/>
  <c r="J14" i="10" s="1"/>
  <c r="H39" i="10"/>
  <c r="H27" i="10"/>
  <c r="H26" i="10"/>
  <c r="H22" i="10"/>
  <c r="J22" i="10" s="1"/>
  <c r="H24" i="10"/>
  <c r="H33" i="10"/>
  <c r="I74" i="3"/>
  <c r="J74" i="3" s="1"/>
  <c r="I40" i="3"/>
  <c r="I37" i="3"/>
  <c r="H8" i="3"/>
  <c r="I72" i="3"/>
  <c r="H23" i="3"/>
  <c r="J23" i="3" s="1"/>
  <c r="I56" i="3"/>
  <c r="H61" i="3"/>
  <c r="J61" i="3" s="1"/>
  <c r="I28" i="3"/>
  <c r="I60" i="3"/>
  <c r="I57" i="3"/>
  <c r="BS3" i="3"/>
  <c r="H3" i="3" s="1"/>
  <c r="I15" i="3"/>
  <c r="H40" i="3"/>
  <c r="J40" i="3" s="1"/>
  <c r="H72" i="3"/>
  <c r="H56" i="3"/>
  <c r="H70" i="3"/>
  <c r="I36" i="3"/>
  <c r="J36" i="3" s="1"/>
  <c r="I47" i="3"/>
  <c r="I62" i="3"/>
  <c r="J62" i="3" s="1"/>
  <c r="I25" i="3"/>
  <c r="I66" i="3"/>
  <c r="J66" i="3" s="1"/>
  <c r="I71" i="3"/>
  <c r="J71" i="3" s="1"/>
  <c r="I27" i="3"/>
  <c r="H51" i="3"/>
  <c r="I51" i="3"/>
  <c r="I69" i="3"/>
  <c r="I10" i="3"/>
  <c r="J10" i="3" s="1"/>
  <c r="I5" i="3"/>
  <c r="I7" i="3"/>
  <c r="J7" i="3" s="1"/>
  <c r="J45" i="3"/>
  <c r="J59" i="3"/>
  <c r="J50" i="3"/>
  <c r="J30" i="3"/>
  <c r="H47" i="3"/>
  <c r="H25" i="3"/>
  <c r="H28" i="3"/>
  <c r="I8" i="10"/>
  <c r="J8" i="10" s="1"/>
  <c r="I40" i="10"/>
  <c r="J40" i="10" s="1"/>
  <c r="I15" i="10"/>
  <c r="J15" i="10" s="1"/>
  <c r="I42" i="10"/>
  <c r="J42" i="10" s="1"/>
  <c r="I24" i="10"/>
  <c r="H38" i="10"/>
  <c r="I16" i="10"/>
  <c r="H21" i="10"/>
  <c r="J21" i="10" s="1"/>
  <c r="H34" i="10"/>
  <c r="J34" i="10" s="1"/>
  <c r="H16" i="10"/>
  <c r="H20" i="10"/>
  <c r="I28" i="10"/>
  <c r="J28" i="10" s="1"/>
  <c r="I4" i="10"/>
  <c r="I38" i="10"/>
  <c r="I41" i="10"/>
  <c r="I10" i="10"/>
  <c r="J10" i="10" s="1"/>
  <c r="I12" i="10"/>
  <c r="J12" i="10" s="1"/>
  <c r="I29" i="10"/>
  <c r="H4" i="10"/>
  <c r="I39" i="10"/>
  <c r="H41" i="10"/>
  <c r="I27" i="10"/>
  <c r="J27" i="10" s="1"/>
  <c r="I31" i="10"/>
  <c r="J31" i="10" s="1"/>
  <c r="I17" i="10"/>
  <c r="J17" i="10" s="1"/>
  <c r="I13" i="10"/>
  <c r="I26" i="10"/>
  <c r="J26" i="10" s="1"/>
  <c r="I30" i="10"/>
  <c r="J30" i="10" s="1"/>
  <c r="H35" i="10"/>
  <c r="J35" i="10" s="1"/>
  <c r="I25" i="10"/>
  <c r="J25" i="10" s="1"/>
  <c r="I33" i="10"/>
  <c r="H18" i="10"/>
  <c r="H11" i="10"/>
  <c r="J11" i="10" s="1"/>
  <c r="I19" i="10"/>
  <c r="J19" i="10" s="1"/>
  <c r="I16" i="3"/>
  <c r="J16" i="3" s="1"/>
  <c r="J14" i="3"/>
  <c r="H21" i="3"/>
  <c r="H76" i="3"/>
  <c r="H34" i="3"/>
  <c r="I6" i="3"/>
  <c r="J6" i="3" s="1"/>
  <c r="I19" i="3"/>
  <c r="J19" i="3" s="1"/>
  <c r="I13" i="3"/>
  <c r="H54" i="3"/>
  <c r="I20" i="3"/>
  <c r="J20" i="3" s="1"/>
  <c r="I55" i="3"/>
  <c r="J55" i="3" s="1"/>
  <c r="I65" i="3"/>
  <c r="J65" i="3" s="1"/>
  <c r="I26" i="3"/>
  <c r="I67" i="3"/>
  <c r="J67" i="3" s="1"/>
  <c r="H33" i="3"/>
  <c r="J33" i="3" s="1"/>
  <c r="H75" i="3"/>
  <c r="J75" i="3" s="1"/>
  <c r="H52" i="3"/>
  <c r="H49" i="3"/>
  <c r="I41" i="3"/>
  <c r="J41" i="3" s="1"/>
  <c r="H68" i="3"/>
  <c r="H69" i="3"/>
  <c r="H27" i="3"/>
  <c r="I9" i="3"/>
  <c r="J9" i="3" s="1"/>
  <c r="I77" i="3"/>
  <c r="H64" i="3"/>
  <c r="I8" i="3"/>
  <c r="H39" i="3"/>
  <c r="J43" i="3"/>
  <c r="J63" i="3"/>
  <c r="J46" i="3"/>
  <c r="J22" i="3"/>
  <c r="I18" i="3"/>
  <c r="J18" i="3" s="1"/>
  <c r="I31" i="3"/>
  <c r="H38" i="3"/>
  <c r="J38" i="3" s="1"/>
  <c r="H78" i="3"/>
  <c r="H60" i="3"/>
  <c r="J60" i="3" s="1"/>
  <c r="I76" i="3"/>
  <c r="H29" i="3"/>
  <c r="I29" i="3"/>
  <c r="H44" i="3"/>
  <c r="I17" i="3"/>
  <c r="J17" i="3" s="1"/>
  <c r="H35" i="3"/>
  <c r="I78" i="3"/>
  <c r="J53" i="3"/>
  <c r="H13" i="3"/>
  <c r="J12" i="3"/>
  <c r="I39" i="3"/>
  <c r="I73" i="3"/>
  <c r="I54" i="3"/>
  <c r="I42" i="3"/>
  <c r="I70" i="3"/>
  <c r="I21" i="3"/>
  <c r="H42" i="3"/>
  <c r="I32" i="3"/>
  <c r="H31" i="3"/>
  <c r="H58" i="3"/>
  <c r="J58" i="3" s="1"/>
  <c r="I48" i="3"/>
  <c r="J48" i="3" s="1"/>
  <c r="H57" i="3"/>
  <c r="BV3" i="3"/>
  <c r="BY3" i="3"/>
  <c r="AO11" i="3"/>
  <c r="AY11" i="3"/>
  <c r="BE11" i="3"/>
  <c r="AR11" i="3"/>
  <c r="AU11" i="3"/>
  <c r="BL11" i="3"/>
  <c r="BI11" i="3"/>
  <c r="BO11" i="3"/>
  <c r="AE11" i="3"/>
  <c r="AH11" i="3"/>
  <c r="BB11" i="3"/>
  <c r="AK11" i="3"/>
  <c r="J24" i="10" l="1"/>
  <c r="J39" i="10"/>
  <c r="H9" i="10"/>
  <c r="J37" i="3"/>
  <c r="J52" i="3"/>
  <c r="J51" i="3"/>
  <c r="J32" i="3"/>
  <c r="J35" i="3"/>
  <c r="J49" i="3"/>
  <c r="J24" i="3"/>
  <c r="I3" i="3"/>
  <c r="J3" i="3" s="1"/>
  <c r="J73" i="3"/>
  <c r="J44" i="3"/>
  <c r="J5" i="3"/>
  <c r="J15" i="3"/>
  <c r="J29" i="10"/>
  <c r="J77" i="3"/>
  <c r="J68" i="3"/>
  <c r="J64" i="3"/>
  <c r="J26" i="3"/>
  <c r="J41" i="10"/>
  <c r="J37" i="10"/>
  <c r="J13" i="10"/>
  <c r="J34" i="3"/>
  <c r="J25" i="3"/>
  <c r="J57" i="3"/>
  <c r="J70" i="3"/>
  <c r="J18" i="10"/>
  <c r="J33" i="10"/>
  <c r="J13" i="3"/>
  <c r="J31" i="3"/>
  <c r="J27" i="3"/>
  <c r="J28" i="3"/>
  <c r="J54" i="3"/>
  <c r="J47" i="3"/>
  <c r="J72" i="3"/>
  <c r="J20" i="10"/>
  <c r="I9" i="10"/>
  <c r="J9" i="10" s="1"/>
  <c r="J4" i="10"/>
  <c r="J16" i="10"/>
  <c r="J38" i="10"/>
  <c r="J8" i="3"/>
  <c r="J21" i="3"/>
  <c r="J69" i="3"/>
  <c r="J56" i="3"/>
  <c r="J42" i="3"/>
  <c r="J29" i="3"/>
  <c r="J78" i="3"/>
  <c r="J39" i="3"/>
  <c r="J76" i="3"/>
  <c r="I11" i="3"/>
  <c r="H11" i="3"/>
  <c r="K11" i="3"/>
  <c r="J11" i="3" l="1"/>
</calcChain>
</file>

<file path=xl/sharedStrings.xml><?xml version="1.0" encoding="utf-8"?>
<sst xmlns="http://schemas.openxmlformats.org/spreadsheetml/2006/main" count="918" uniqueCount="409">
  <si>
    <t>Weiblich</t>
  </si>
  <si>
    <t>Jahrgang</t>
  </si>
  <si>
    <t>Alter</t>
  </si>
  <si>
    <t>Pflicht</t>
  </si>
  <si>
    <t>Diff_min</t>
  </si>
  <si>
    <t>Pflicht E + T</t>
  </si>
  <si>
    <t>Pflicht G</t>
  </si>
  <si>
    <t>Kür E + T</t>
  </si>
  <si>
    <t>Kür G</t>
  </si>
  <si>
    <t>W11</t>
  </si>
  <si>
    <t>W13</t>
  </si>
  <si>
    <t>W15</t>
  </si>
  <si>
    <t>W17</t>
  </si>
  <si>
    <t>Männlich</t>
  </si>
  <si>
    <t>Name</t>
  </si>
  <si>
    <t>Vorname</t>
  </si>
  <si>
    <t>Jg</t>
  </si>
  <si>
    <t>AK</t>
  </si>
  <si>
    <t>Verein</t>
  </si>
  <si>
    <t>Erfüllte Werte</t>
  </si>
  <si>
    <t>Rankingwert</t>
  </si>
  <si>
    <t>Vergleichswerte</t>
  </si>
  <si>
    <t>DEM</t>
  </si>
  <si>
    <t>m/w</t>
  </si>
  <si>
    <t>Alias</t>
  </si>
  <si>
    <t>Kür</t>
  </si>
  <si>
    <t>Alles erfüllt?</t>
  </si>
  <si>
    <t>Erfüllt?</t>
  </si>
  <si>
    <t>Finale E + T</t>
  </si>
  <si>
    <t>Finale G</t>
  </si>
  <si>
    <t>Kür 1 E + T</t>
  </si>
  <si>
    <t>Kür 1 G</t>
  </si>
  <si>
    <t>Kür 2 E + T</t>
  </si>
  <si>
    <t>Kür 2 G</t>
  </si>
  <si>
    <t>Saar Trophy</t>
  </si>
  <si>
    <t>WAGC-Quali Cottbus</t>
  </si>
  <si>
    <t>GymCity OPEN</t>
  </si>
  <si>
    <t>Kiepenkerl Cup</t>
  </si>
  <si>
    <t>Min_Diff</t>
  </si>
  <si>
    <t>Pflicht D</t>
  </si>
  <si>
    <t>Möller</t>
  </si>
  <si>
    <t>Maya</t>
  </si>
  <si>
    <t>Volska</t>
  </si>
  <si>
    <t>Nikola</t>
  </si>
  <si>
    <t>TG Dietzenbach</t>
  </si>
  <si>
    <t>TG Jugenddorf Salzgitter</t>
  </si>
  <si>
    <t>Eislöffel</t>
  </si>
  <si>
    <t>Aurelia</t>
  </si>
  <si>
    <t>Wöll</t>
  </si>
  <si>
    <t>Bettina</t>
  </si>
  <si>
    <t>Volikova</t>
  </si>
  <si>
    <t>Emilie</t>
  </si>
  <si>
    <t>Ronsiek-Niederbröker</t>
  </si>
  <si>
    <t>Hannah</t>
  </si>
  <si>
    <t>Lenya</t>
  </si>
  <si>
    <t>Radfelder-Henning</t>
  </si>
  <si>
    <t>Mirja</t>
  </si>
  <si>
    <t>Tuttas</t>
  </si>
  <si>
    <t>Sarah</t>
  </si>
  <si>
    <t>Kola</t>
  </si>
  <si>
    <t>Sheridan</t>
  </si>
  <si>
    <t>Totzke</t>
  </si>
  <si>
    <t>Viona</t>
  </si>
  <si>
    <t>MTV Bad Kreuznach</t>
  </si>
  <si>
    <t>Munich-Airriders</t>
  </si>
  <si>
    <t>SV Brackwede</t>
  </si>
  <si>
    <t>SC Melle 03</t>
  </si>
  <si>
    <t>SC Cottbus</t>
  </si>
  <si>
    <t>OSC Bremerhaven</t>
  </si>
  <si>
    <t>Frankfurt FLYERS</t>
  </si>
  <si>
    <t>MTV Peine</t>
  </si>
  <si>
    <t>w</t>
  </si>
  <si>
    <t>Schneider</t>
  </si>
  <si>
    <t>Fiona</t>
  </si>
  <si>
    <t>Zimmerhackel</t>
  </si>
  <si>
    <t>Jana</t>
  </si>
  <si>
    <t>Braaf</t>
  </si>
  <si>
    <t>Luisa</t>
  </si>
  <si>
    <t>Frey</t>
  </si>
  <si>
    <t>Luka</t>
  </si>
  <si>
    <t>Pape</t>
  </si>
  <si>
    <t>Nina</t>
  </si>
  <si>
    <t>Doncheva</t>
  </si>
  <si>
    <t>Petya</t>
  </si>
  <si>
    <t>Langner</t>
  </si>
  <si>
    <t>Sabrina</t>
  </si>
  <si>
    <t>Lauhöfer</t>
  </si>
  <si>
    <t>Saskia</t>
  </si>
  <si>
    <t>Imle</t>
  </si>
  <si>
    <t>Vanessa</t>
  </si>
  <si>
    <t>Buchholz</t>
  </si>
  <si>
    <t>Charmaine</t>
  </si>
  <si>
    <t>Schuldt</t>
  </si>
  <si>
    <t>Christine</t>
  </si>
  <si>
    <t>Henseleit</t>
  </si>
  <si>
    <t>Nele</t>
  </si>
  <si>
    <t>Staiber</t>
  </si>
  <si>
    <t>Selina</t>
  </si>
  <si>
    <t>m</t>
  </si>
  <si>
    <t>Braun</t>
  </si>
  <si>
    <t>Kuhn</t>
  </si>
  <si>
    <t>Mark</t>
  </si>
  <si>
    <t>Wolfrum</t>
  </si>
  <si>
    <t>Philipp</t>
  </si>
  <si>
    <t>Eschke</t>
  </si>
  <si>
    <t>Ryan</t>
  </si>
  <si>
    <t>Thomson</t>
  </si>
  <si>
    <t>Adrian</t>
  </si>
  <si>
    <t>Dannenberg</t>
  </si>
  <si>
    <t>Jan</t>
  </si>
  <si>
    <t>Hagen</t>
  </si>
  <si>
    <t>Luis</t>
  </si>
  <si>
    <t>Gladjuk</t>
  </si>
  <si>
    <t>Michael</t>
  </si>
  <si>
    <t>Feyh</t>
  </si>
  <si>
    <t>Miguel</t>
  </si>
  <si>
    <t>Risch</t>
  </si>
  <si>
    <t>Valentin</t>
  </si>
  <si>
    <t>Lauxtermann</t>
  </si>
  <si>
    <t>Caio</t>
  </si>
  <si>
    <t>Melnichuk</t>
  </si>
  <si>
    <t>Eduard</t>
  </si>
  <si>
    <t>Garmann</t>
  </si>
  <si>
    <t>Lars</t>
  </si>
  <si>
    <t>Meinert</t>
  </si>
  <si>
    <t>Paul</t>
  </si>
  <si>
    <t>Hofmann</t>
  </si>
  <si>
    <t>Simon</t>
  </si>
  <si>
    <t>Brandt</t>
  </si>
  <si>
    <t>Dominic</t>
  </si>
  <si>
    <t>Horna</t>
  </si>
  <si>
    <t>Jan-Eike</t>
  </si>
  <si>
    <t>Rösler</t>
  </si>
  <si>
    <t>Manuel</t>
  </si>
  <si>
    <t>Matthias</t>
  </si>
  <si>
    <t>Budde</t>
  </si>
  <si>
    <t>Max</t>
  </si>
  <si>
    <t>Ernst</t>
  </si>
  <si>
    <t>Yannik</t>
  </si>
  <si>
    <t>TV Blecher</t>
  </si>
  <si>
    <t>MTV Stuttgart</t>
  </si>
  <si>
    <t>FC Reislingen</t>
  </si>
  <si>
    <t>TSV Ganderkesee</t>
  </si>
  <si>
    <t>DTV Die Kängurus e.V.</t>
  </si>
  <si>
    <t>Geestemünder TV</t>
  </si>
  <si>
    <t>SV Ostfildern</t>
  </si>
  <si>
    <t>TB Ruit</t>
  </si>
  <si>
    <t>TG Münster</t>
  </si>
  <si>
    <t>SG Frankfurt-Nied</t>
  </si>
  <si>
    <t>TGJ Salzgitter</t>
  </si>
  <si>
    <t>Wohlfahrt</t>
  </si>
  <si>
    <t>2 P + 2 K</t>
  </si>
  <si>
    <t>WAGC</t>
  </si>
  <si>
    <t>SchubertBianca1996</t>
  </si>
  <si>
    <t>AdamLeonie1993</t>
  </si>
  <si>
    <t>KoidlNaomi1998</t>
  </si>
  <si>
    <t>KauppNele2000</t>
  </si>
  <si>
    <t>MüllerSilva1996</t>
  </si>
  <si>
    <t>BuchholzCharmaine2000</t>
  </si>
  <si>
    <t>SchuldtChristine2002</t>
  </si>
  <si>
    <t>SchüllerFiona2001</t>
  </si>
  <si>
    <t>MöltersJasmin2001</t>
  </si>
  <si>
    <t>JanssenKyona2002</t>
  </si>
  <si>
    <t>HenningLisa2002</t>
  </si>
  <si>
    <t>HenseleitNele2002</t>
  </si>
  <si>
    <t>HenschelNina2000</t>
  </si>
  <si>
    <t>StaiberSelina2001</t>
  </si>
  <si>
    <t>HeckTamara2001</t>
  </si>
  <si>
    <t>FleckAnn-Kathrin2003</t>
  </si>
  <si>
    <t>SchneiderFiona2004</t>
  </si>
  <si>
    <t>ZimmerhackelJana2003</t>
  </si>
  <si>
    <t>FerreiraJessica2004</t>
  </si>
  <si>
    <t>KatzenbergerKiana2004</t>
  </si>
  <si>
    <t>BrischkeLaura2004</t>
  </si>
  <si>
    <t>EppLaura2004</t>
  </si>
  <si>
    <t>TupsLea2004</t>
  </si>
  <si>
    <t>SeidelLisa2003</t>
  </si>
  <si>
    <t>BraafLuisa2004</t>
  </si>
  <si>
    <t>FreyLuka2004</t>
  </si>
  <si>
    <t>VoigtMalin2004</t>
  </si>
  <si>
    <t>BenjestorfMara2003</t>
  </si>
  <si>
    <t>KöcherMaya2004</t>
  </si>
  <si>
    <t>PflänzelMila2003</t>
  </si>
  <si>
    <t>PapeNina2003</t>
  </si>
  <si>
    <t>DonchevaPetya2004</t>
  </si>
  <si>
    <t>LangnerSabrina2004</t>
  </si>
  <si>
    <t>LauhöferSaskia2003</t>
  </si>
  <si>
    <t>LuleySofia2004</t>
  </si>
  <si>
    <t>ImleVanessa2004</t>
  </si>
  <si>
    <t>von KaiserbergAmelie2005</t>
  </si>
  <si>
    <t>EislöffelAurelia2006</t>
  </si>
  <si>
    <t>WöllBettina2006</t>
  </si>
  <si>
    <t>WensingCharlotte2006</t>
  </si>
  <si>
    <t>VolikovaEmilie2006</t>
  </si>
  <si>
    <t>KauppEmmy2006</t>
  </si>
  <si>
    <t>AmreinEva2005</t>
  </si>
  <si>
    <t>CremerFelizitas2006</t>
  </si>
  <si>
    <t>WeyershausenFinja2005</t>
  </si>
  <si>
    <t>Ronsiek-NiederbrökerHannah2006</t>
  </si>
  <si>
    <t>KrampJette2006</t>
  </si>
  <si>
    <t>WohlfahrtLenya2005</t>
  </si>
  <si>
    <t>SchubertLeonie2005</t>
  </si>
  <si>
    <t>RamacherMarrit2006</t>
  </si>
  <si>
    <t>GüntherNia2005</t>
  </si>
  <si>
    <t>NeumaierNika2005</t>
  </si>
  <si>
    <t>TuttasSarah2006</t>
  </si>
  <si>
    <t>KolaSheridan2005</t>
  </si>
  <si>
    <t>TotzkeViona2006</t>
  </si>
  <si>
    <t>MelnichukAlexandra2009</t>
  </si>
  <si>
    <t>WittmannAnnika2008</t>
  </si>
  <si>
    <t>SchubertEmma2008</t>
  </si>
  <si>
    <t>BuschFinja2008</t>
  </si>
  <si>
    <t>TupsHannah2008</t>
  </si>
  <si>
    <t>HenningLara2007</t>
  </si>
  <si>
    <t>LindenthalLara2008</t>
  </si>
  <si>
    <t>JentschtLena2007</t>
  </si>
  <si>
    <t>MorgensternLuna2008</t>
  </si>
  <si>
    <t>RoosMagdalena2007</t>
  </si>
  <si>
    <t>HerterMara2008</t>
  </si>
  <si>
    <t>StraetenMara2009</t>
  </si>
  <si>
    <t>MayerMarie2008</t>
  </si>
  <si>
    <t>MöllerMaya2007</t>
  </si>
  <si>
    <t>BuchmannMerle2007</t>
  </si>
  <si>
    <t>SchmidtMia2007</t>
  </si>
  <si>
    <t>SchwalmMira2008</t>
  </si>
  <si>
    <t>GrohaMuriel2008</t>
  </si>
  <si>
    <t>VolskaNikola2008</t>
  </si>
  <si>
    <t>LothNora2008</t>
  </si>
  <si>
    <t>HeringPauline2008</t>
  </si>
  <si>
    <t>BeckersPia2009</t>
  </si>
  <si>
    <t>BachmannRieke2009</t>
  </si>
  <si>
    <t>KnönerTira2009</t>
  </si>
  <si>
    <t>EmirCüneyt1997</t>
  </si>
  <si>
    <t>VogelFabian1995</t>
  </si>
  <si>
    <t>SonnKyrylo1990</t>
  </si>
  <si>
    <t>FritzscheLars1997</t>
  </si>
  <si>
    <t>PfleidererMatthias1995</t>
  </si>
  <si>
    <t>GeßweinTim-Oliver1996</t>
  </si>
  <si>
    <t>KuhnertChristopher1998</t>
  </si>
  <si>
    <t>BrandtDominic2001</t>
  </si>
  <si>
    <t>HornaJan-Eike2000</t>
  </si>
  <si>
    <t>ZehmerJustin2001</t>
  </si>
  <si>
    <t>KudrischLukas2002</t>
  </si>
  <si>
    <t>RöslerManuel2002</t>
  </si>
  <si>
    <t>SchuldtMatthias2000</t>
  </si>
  <si>
    <t>BuddeMax2002</t>
  </si>
  <si>
    <t>KloppenburgNick2001</t>
  </si>
  <si>
    <t>KwaßnyNils2000</t>
  </si>
  <si>
    <t>RamacherSimon2002</t>
  </si>
  <si>
    <t>ErnstYannik2001</t>
  </si>
  <si>
    <t>LauxtermannCaio2003</t>
  </si>
  <si>
    <t>MelnichukEduard2003</t>
  </si>
  <si>
    <t>KitzJonathan2003</t>
  </si>
  <si>
    <t>GarmannLars2004</t>
  </si>
  <si>
    <t>LittersLuis2004</t>
  </si>
  <si>
    <t>MeinertPaul2004</t>
  </si>
  <si>
    <t>HofmannSimon2003</t>
  </si>
  <si>
    <t>MeinhardtSimon2004</t>
  </si>
  <si>
    <t>ThomsonAdrian2006</t>
  </si>
  <si>
    <t>DrobinohaDavid2006</t>
  </si>
  <si>
    <t>ElferingFinn2005</t>
  </si>
  <si>
    <t>DannenbergJan2005</t>
  </si>
  <si>
    <t>KasulkeLeon2005</t>
  </si>
  <si>
    <t>HagenLuis2005</t>
  </si>
  <si>
    <t>GladjukMichael2005</t>
  </si>
  <si>
    <t>FeyhMiguel2005</t>
  </si>
  <si>
    <t>BetkeNick2005</t>
  </si>
  <si>
    <t>DousaPaul2006</t>
  </si>
  <si>
    <t>FenklSean2005</t>
  </si>
  <si>
    <t>RischValentin2005</t>
  </si>
  <si>
    <t>WestermannErin2007</t>
  </si>
  <si>
    <t>StrieseHendrik2007</t>
  </si>
  <si>
    <t>BraunJanis2007</t>
  </si>
  <si>
    <t>KuhnMark2007</t>
  </si>
  <si>
    <t>FeyhPaolo2007</t>
  </si>
  <si>
    <t>KernPascal2008</t>
  </si>
  <si>
    <t>WolfrumPhilipp2007</t>
  </si>
  <si>
    <t>EschkeRyan2007</t>
  </si>
  <si>
    <t>Radfelder-HenningMirja2005</t>
  </si>
  <si>
    <t>BraunJanis-Luca2007</t>
  </si>
  <si>
    <t>Zehmer</t>
  </si>
  <si>
    <t>Justin</t>
  </si>
  <si>
    <t>Kudrisch</t>
  </si>
  <si>
    <t>Lukas</t>
  </si>
  <si>
    <t>TV Voerde</t>
  </si>
  <si>
    <t>Kloppenburg</t>
  </si>
  <si>
    <t>Nick</t>
  </si>
  <si>
    <t>VfL Grasdorf</t>
  </si>
  <si>
    <t>Kwaßny</t>
  </si>
  <si>
    <t>Nils</t>
  </si>
  <si>
    <t>Ramacher</t>
  </si>
  <si>
    <t>Kempener TV</t>
  </si>
  <si>
    <t>Kitz</t>
  </si>
  <si>
    <t>Jonathan</t>
  </si>
  <si>
    <t>Litters</t>
  </si>
  <si>
    <t>Meinhardt</t>
  </si>
  <si>
    <t>Drobinoha</t>
  </si>
  <si>
    <t>David</t>
  </si>
  <si>
    <t>ASV Wolfartsweier</t>
  </si>
  <si>
    <t>Elfering</t>
  </si>
  <si>
    <t>Finn</t>
  </si>
  <si>
    <t>Kasulke</t>
  </si>
  <si>
    <t>Leon</t>
  </si>
  <si>
    <t>Betke</t>
  </si>
  <si>
    <t>Dousa</t>
  </si>
  <si>
    <t>Fenkl</t>
  </si>
  <si>
    <t>Sean</t>
  </si>
  <si>
    <t>SV Weiskirchen</t>
  </si>
  <si>
    <t>Westermann</t>
  </si>
  <si>
    <t>Erin</t>
  </si>
  <si>
    <t>Striese</t>
  </si>
  <si>
    <t>Hendrik</t>
  </si>
  <si>
    <t>Janis</t>
  </si>
  <si>
    <t>Paolo</t>
  </si>
  <si>
    <t>Kern</t>
  </si>
  <si>
    <t>Pascal</t>
  </si>
  <si>
    <t>SKV Mörfelden</t>
  </si>
  <si>
    <t>Schubert</t>
  </si>
  <si>
    <t>TV Weingarten</t>
  </si>
  <si>
    <t>Leonie</t>
  </si>
  <si>
    <t>Kaupp</t>
  </si>
  <si>
    <t>Schüller</t>
  </si>
  <si>
    <t>Mölters</t>
  </si>
  <si>
    <t>Jasmin</t>
  </si>
  <si>
    <t>Janssen</t>
  </si>
  <si>
    <t>Kyona</t>
  </si>
  <si>
    <t>Henning</t>
  </si>
  <si>
    <t>Lisa</t>
  </si>
  <si>
    <t>Henschel</t>
  </si>
  <si>
    <t>Munich-Airriders e.V.</t>
  </si>
  <si>
    <t>Heck</t>
  </si>
  <si>
    <t>Tamara</t>
  </si>
  <si>
    <t>Fleck</t>
  </si>
  <si>
    <t>Ann-Kathrin</t>
  </si>
  <si>
    <t>TV Liebenburg</t>
  </si>
  <si>
    <t>Ferreira</t>
  </si>
  <si>
    <t>Jessica</t>
  </si>
  <si>
    <t>Katzenberger</t>
  </si>
  <si>
    <t>Kiana</t>
  </si>
  <si>
    <t>Brischke</t>
  </si>
  <si>
    <t>Laura</t>
  </si>
  <si>
    <t>TV Dillenburg</t>
  </si>
  <si>
    <t>Epp</t>
  </si>
  <si>
    <t>Tups</t>
  </si>
  <si>
    <t>Lea</t>
  </si>
  <si>
    <t>Seidel</t>
  </si>
  <si>
    <t>Voigt</t>
  </si>
  <si>
    <t>Malin</t>
  </si>
  <si>
    <t>Benjestorf</t>
  </si>
  <si>
    <t>Mara</t>
  </si>
  <si>
    <t>Köcher</t>
  </si>
  <si>
    <t>Pflänzel</t>
  </si>
  <si>
    <t>Mila</t>
  </si>
  <si>
    <t>Luley</t>
  </si>
  <si>
    <t>Sofia</t>
  </si>
  <si>
    <t>von Kaiserberg</t>
  </si>
  <si>
    <t>Amelie</t>
  </si>
  <si>
    <t>Wensing</t>
  </si>
  <si>
    <t>Charlotte</t>
  </si>
  <si>
    <t>Emmy</t>
  </si>
  <si>
    <t>Amrein</t>
  </si>
  <si>
    <t>Eva</t>
  </si>
  <si>
    <t>Cremer</t>
  </si>
  <si>
    <t>Felizitas</t>
  </si>
  <si>
    <t>Weyershausen</t>
  </si>
  <si>
    <t>Finja</t>
  </si>
  <si>
    <t>Kramp</t>
  </si>
  <si>
    <t>Jette</t>
  </si>
  <si>
    <t>Marrit</t>
  </si>
  <si>
    <t>Günther</t>
  </si>
  <si>
    <t>Nia</t>
  </si>
  <si>
    <t>Neumaier</t>
  </si>
  <si>
    <t>Nika</t>
  </si>
  <si>
    <t>Alexandra</t>
  </si>
  <si>
    <t>Wittmann</t>
  </si>
  <si>
    <t>Annika</t>
  </si>
  <si>
    <t>Emma</t>
  </si>
  <si>
    <t>Busch</t>
  </si>
  <si>
    <t>Lara</t>
  </si>
  <si>
    <t>Lindenthal</t>
  </si>
  <si>
    <t>Jentscht</t>
  </si>
  <si>
    <t>Lena</t>
  </si>
  <si>
    <t>Morgenstern</t>
  </si>
  <si>
    <t>Luna</t>
  </si>
  <si>
    <t>Roos</t>
  </si>
  <si>
    <t>Magdalena</t>
  </si>
  <si>
    <t>Herter</t>
  </si>
  <si>
    <t>Straeten</t>
  </si>
  <si>
    <t>Mayer</t>
  </si>
  <si>
    <t>Marie</t>
  </si>
  <si>
    <t>Buchmann</t>
  </si>
  <si>
    <t>Merle</t>
  </si>
  <si>
    <t>TV St. Ingbert</t>
  </si>
  <si>
    <t>Schmidt</t>
  </si>
  <si>
    <t>Mia</t>
  </si>
  <si>
    <t>Schwalm</t>
  </si>
  <si>
    <t>Mira</t>
  </si>
  <si>
    <t>Groha</t>
  </si>
  <si>
    <t>Muriel</t>
  </si>
  <si>
    <t>Loth</t>
  </si>
  <si>
    <t>Nora</t>
  </si>
  <si>
    <t>Hering</t>
  </si>
  <si>
    <t>Pauline</t>
  </si>
  <si>
    <t>Beckers</t>
  </si>
  <si>
    <t>Pia</t>
  </si>
  <si>
    <t>Bachmann</t>
  </si>
  <si>
    <t>Rieke</t>
  </si>
  <si>
    <t>Knöner</t>
  </si>
  <si>
    <t>Tira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</si>
</sst>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6500"/>
      <name val="Calibri"/>
      <family val="2"/>
      <scheme val="minor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5" borderId="4" applyNumberFormat="0" applyAlignment="0" applyProtection="0"/>
    <xf numFmtId="0" fontId="9" fillId="6" borderId="5" applyNumberFormat="0" applyAlignment="0" applyProtection="0"/>
    <xf numFmtId="0" fontId="10" fillId="6" borderId="4" applyNumberFormat="0" applyAlignment="0" applyProtection="0"/>
    <xf numFmtId="0" fontId="11" fillId="0" borderId="6" applyNumberFormat="0" applyFill="0" applyAlignment="0" applyProtection="0"/>
    <xf numFmtId="0" fontId="12" fillId="7" borderId="7" applyNumberFormat="0" applyAlignment="0" applyProtection="0"/>
    <xf numFmtId="0" fontId="13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4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16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6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6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6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6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6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4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32" borderId="0" applyNumberFormat="0" applyBorder="0" applyAlignment="0" applyProtection="0"/>
  </cellStyleXfs>
  <cellXfs count="32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65" fontId="0" fillId="36" borderId="0" xfId="0" applyNumberFormat="1" applyFill="1" applyAlignment="1">
      <alignment horizontal="center"/>
    </xf>
    <xf numFmtId="165" fontId="0" fillId="0" borderId="0" xfId="0" applyNumberFormat="1" applyAlignment="1">
      <alignment horizontal="center"/>
    </xf>
    <xf numFmtId="165" fontId="0" fillId="34" borderId="0" xfId="0" applyNumberFormat="1" applyFill="1" applyAlignment="1">
      <alignment horizontal="center"/>
    </xf>
    <xf numFmtId="1" fontId="0" fillId="0" borderId="0" xfId="0" applyNumberFormat="1" applyAlignment="1">
      <alignment horizontal="center"/>
    </xf>
    <xf numFmtId="1" fontId="0" fillId="35" borderId="0" xfId="0" applyNumberFormat="1" applyFill="1" applyAlignment="1">
      <alignment horizontal="center"/>
    </xf>
    <xf numFmtId="1" fontId="0" fillId="36" borderId="0" xfId="0" applyNumberFormat="1" applyFill="1" applyAlignment="1">
      <alignment horizontal="center"/>
    </xf>
    <xf numFmtId="1" fontId="0" fillId="33" borderId="0" xfId="0" applyNumberFormat="1" applyFill="1" applyAlignment="1">
      <alignment horizontal="center"/>
    </xf>
    <xf numFmtId="165" fontId="0" fillId="33" borderId="0" xfId="0" applyNumberFormat="1" applyFill="1" applyAlignment="1">
      <alignment horizontal="center"/>
    </xf>
    <xf numFmtId="165" fontId="0" fillId="35" borderId="0" xfId="0" applyNumberFormat="1" applyFill="1" applyAlignment="1">
      <alignment horizontal="center"/>
    </xf>
    <xf numFmtId="165" fontId="0" fillId="37" borderId="0" xfId="0" applyNumberFormat="1" applyFill="1" applyAlignment="1">
      <alignment horizontal="center"/>
    </xf>
    <xf numFmtId="165" fontId="0" fillId="38" borderId="0" xfId="0" applyNumberFormat="1" applyFill="1" applyAlignment="1">
      <alignment horizontal="center"/>
    </xf>
    <xf numFmtId="1" fontId="0" fillId="37" borderId="0" xfId="0" applyNumberFormat="1" applyFill="1" applyAlignment="1">
      <alignment horizontal="center"/>
    </xf>
    <xf numFmtId="164" fontId="0" fillId="34" borderId="0" xfId="0" applyNumberFormat="1" applyFill="1" applyAlignment="1">
      <alignment horizontal="center"/>
    </xf>
    <xf numFmtId="1" fontId="0" fillId="38" borderId="0" xfId="0" applyNumberFormat="1" applyFill="1" applyAlignment="1">
      <alignment horizontal="center"/>
    </xf>
    <xf numFmtId="164" fontId="0" fillId="38" borderId="0" xfId="0" applyNumberFormat="1" applyFill="1" applyAlignment="1">
      <alignment horizontal="center"/>
    </xf>
    <xf numFmtId="164" fontId="0" fillId="36" borderId="0" xfId="0" applyNumberFormat="1" applyFill="1" applyAlignment="1">
      <alignment horizontal="center"/>
    </xf>
    <xf numFmtId="164" fontId="0" fillId="37" borderId="0" xfId="0" applyNumberFormat="1" applyFill="1" applyAlignment="1">
      <alignment horizontal="center"/>
    </xf>
    <xf numFmtId="0" fontId="0" fillId="0" borderId="0" xfId="0" applyAlignment="1">
      <alignment horizontal="left"/>
    </xf>
    <xf numFmtId="164" fontId="0" fillId="33" borderId="0" xfId="0" applyNumberFormat="1" applyFill="1" applyAlignment="1">
      <alignment horizontal="center"/>
    </xf>
    <xf numFmtId="164" fontId="0" fillId="35" borderId="0" xfId="0" applyNumberFormat="1" applyFill="1" applyAlignment="1">
      <alignment horizontal="center"/>
    </xf>
    <xf numFmtId="0" fontId="0" fillId="0" borderId="0" xfId="0" applyAlignment="1">
      <alignment horizontal="center"/>
    </xf>
    <xf numFmtId="165" fontId="0" fillId="34" borderId="0" xfId="0" applyNumberFormat="1" applyFill="1" applyAlignment="1">
      <alignment horizontal="center"/>
    </xf>
    <xf numFmtId="165" fontId="0" fillId="35" borderId="0" xfId="0" applyNumberFormat="1" applyFill="1" applyAlignment="1">
      <alignment horizontal="center"/>
    </xf>
    <xf numFmtId="165" fontId="0" fillId="36" borderId="0" xfId="0" applyNumberFormat="1" applyFill="1" applyAlignment="1">
      <alignment horizontal="center"/>
    </xf>
    <xf numFmtId="165" fontId="0" fillId="33" borderId="0" xfId="0" applyNumberFormat="1" applyFill="1" applyAlignment="1">
      <alignment horizontal="center"/>
    </xf>
    <xf numFmtId="165" fontId="0" fillId="37" borderId="0" xfId="0" applyNumberFormat="1" applyFill="1" applyAlignment="1">
      <alignment horizontal="center"/>
    </xf>
    <xf numFmtId="165" fontId="0" fillId="38" borderId="0" xfId="0" applyNumberFormat="1" applyFill="1" applyAlignment="1">
      <alignment horizontal="center"/>
    </xf>
    <xf numFmtId="0" fontId="0" fillId="0" borderId="0" xfId="0" applyAlignment="1">
      <alignment horizontal="left" vertical="center"/>
    </xf>
    <xf numFmtId="165" fontId="0" fillId="0" borderId="0" xfId="0" applyNumberFormat="1" applyAlignment="1">
      <alignment horizontal="center" vertical="center"/>
    </xf>
  </cellXfs>
  <cellStyles count="42">
    <cellStyle name="20 % - Akzent1" xfId="18" builtinId="30" customBuiltin="1"/>
    <cellStyle name="20 % - Akzent2" xfId="21" builtinId="34" customBuiltin="1"/>
    <cellStyle name="20 % - Akzent3" xfId="24" builtinId="38" customBuiltin="1"/>
    <cellStyle name="20 % - Akzent4" xfId="27" builtinId="42" customBuiltin="1"/>
    <cellStyle name="20 % - Akzent5" xfId="30" builtinId="46" customBuiltin="1"/>
    <cellStyle name="20 % - Akzent6" xfId="33" builtinId="50" customBuiltin="1"/>
    <cellStyle name="40 % - Akzent1" xfId="19" builtinId="31" customBuiltin="1"/>
    <cellStyle name="40 % - Akzent2" xfId="22" builtinId="35" customBuiltin="1"/>
    <cellStyle name="40 % - Akzent3" xfId="25" builtinId="39" customBuiltin="1"/>
    <cellStyle name="40 % - Akzent4" xfId="28" builtinId="43" customBuiltin="1"/>
    <cellStyle name="40 % - Akzent5" xfId="31" builtinId="47" customBuiltin="1"/>
    <cellStyle name="40 % - Akzent6" xfId="34" builtinId="51" customBuiltin="1"/>
    <cellStyle name="60 % - Akzent1 2" xfId="36" xr:uid="{86262A1E-19DE-4D27-81D2-B1DB7EF211CB}"/>
    <cellStyle name="60 % - Akzent2 2" xfId="37" xr:uid="{3A917D59-E021-4EFD-B946-0B24D78D70B5}"/>
    <cellStyle name="60 % - Akzent3 2" xfId="38" xr:uid="{10460DCD-D2A9-41B7-A8BB-5ED521115986}"/>
    <cellStyle name="60 % - Akzent4 2" xfId="39" xr:uid="{43C466EB-993C-482F-BA18-5231676E2E21}"/>
    <cellStyle name="60 % - Akzent5 2" xfId="40" xr:uid="{D23C34F5-3A7A-42AC-B701-465A7B905B0F}"/>
    <cellStyle name="60 % - Akzent6 2" xfId="41" xr:uid="{E3CB71E3-BF0A-46E9-B91B-C374EEC6B5F3}"/>
    <cellStyle name="Akzent1" xfId="17" builtinId="29" customBuiltin="1"/>
    <cellStyle name="Akzent2" xfId="20" builtinId="33" customBuiltin="1"/>
    <cellStyle name="Akzent3" xfId="23" builtinId="37" customBuiltin="1"/>
    <cellStyle name="Akzent4" xfId="26" builtinId="41" customBuiltin="1"/>
    <cellStyle name="Akzent5" xfId="29" builtinId="45" customBuiltin="1"/>
    <cellStyle name="Akzent6" xfId="32" builtinId="49" customBuiltin="1"/>
    <cellStyle name="Ausgabe" xfId="9" builtinId="21" customBuiltin="1"/>
    <cellStyle name="Berechnung" xfId="10" builtinId="22" customBuiltin="1"/>
    <cellStyle name="Eingabe" xfId="8" builtinId="20" customBuiltin="1"/>
    <cellStyle name="Ergebnis" xfId="16" builtinId="25" customBuiltin="1"/>
    <cellStyle name="Erklärender Text" xfId="15" builtinId="53" customBuiltin="1"/>
    <cellStyle name="Gut" xfId="6" builtinId="26" customBuiltin="1"/>
    <cellStyle name="Neutral 2" xfId="35" xr:uid="{63F52AEC-CF7E-4B4A-AAEF-F8E69DC09D7A}"/>
    <cellStyle name="Notiz" xfId="14" builtinId="10" customBuiltin="1"/>
    <cellStyle name="Schlecht" xfId="7" builtinId="27" customBuiltin="1"/>
    <cellStyle name="Standard" xfId="0" builtinId="0"/>
    <cellStyle name="Überschrift" xfId="1" builtinId="15" customBuiltin="1"/>
    <cellStyle name="Überschrift 1" xfId="2" builtinId="16" customBuiltin="1"/>
    <cellStyle name="Überschrift 2" xfId="3" builtinId="17" customBuiltin="1"/>
    <cellStyle name="Überschrift 3" xfId="4" builtinId="18" customBuiltin="1"/>
    <cellStyle name="Überschrift 4" xfId="5" builtinId="19" customBuiltin="1"/>
    <cellStyle name="Verknüpfte Zelle" xfId="11" builtinId="24" customBuiltin="1"/>
    <cellStyle name="Warnender Text" xfId="13" builtinId="11" customBuiltin="1"/>
    <cellStyle name="Zelle überprüfen" xfId="12" builtinId="23" customBuiltin="1"/>
  </cellStyles>
  <dxfs count="68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numFmt numFmtId="164" formatCode="0.0"/>
      <alignment horizontal="center" vertical="bottom" textRotation="0" wrapText="0" indent="0" justifyLastLine="0" shrinkToFit="0" readingOrder="0"/>
    </dxf>
    <dxf>
      <numFmt numFmtId="164" formatCode="0.0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164" formatCode="0.0"/>
      <alignment horizontal="center" vertical="bottom" textRotation="0" wrapText="0" indent="0" justifyLastLine="0" shrinkToFit="0" readingOrder="0"/>
    </dxf>
    <dxf>
      <numFmt numFmtId="164" formatCode="0.0"/>
      <alignment horizontal="center" vertical="bottom" textRotation="0" wrapText="0" indent="0" justifyLastLine="0" shrinkToFit="0" readingOrder="0"/>
    </dxf>
    <dxf>
      <numFmt numFmtId="164" formatCode="0.0"/>
      <alignment horizontal="center" vertical="bottom" textRotation="0" wrapText="0" indent="0" justifyLastLine="0" shrinkToFit="0" readingOrder="0"/>
    </dxf>
    <dxf>
      <numFmt numFmtId="164" formatCode="0.0"/>
      <alignment horizontal="center" vertical="bottom" textRotation="0" wrapText="0" indent="0" justifyLastLine="0" shrinkToFit="0" readingOrder="0"/>
    </dxf>
    <dxf>
      <numFmt numFmtId="164" formatCode="0.0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164" formatCode="0.0"/>
      <alignment horizontal="center" vertical="bottom" textRotation="0" wrapText="0" indent="0" justifyLastLine="0" shrinkToFit="0" readingOrder="0"/>
    </dxf>
    <dxf>
      <numFmt numFmtId="164" formatCode="0.0"/>
      <alignment horizontal="center" vertical="bottom" textRotation="0" wrapText="0" indent="0" justifyLastLine="0" shrinkToFit="0" readingOrder="0"/>
    </dxf>
    <dxf>
      <numFmt numFmtId="164" formatCode="0.0"/>
      <alignment horizontal="center" vertical="bottom" textRotation="0" wrapText="0" indent="0" justifyLastLine="0" shrinkToFit="0" readingOrder="0"/>
    </dxf>
    <dxf>
      <numFmt numFmtId="164" formatCode="0.0"/>
      <alignment horizontal="center" vertical="bottom" textRotation="0" wrapText="0" indent="0" justifyLastLine="0" shrinkToFit="0" readingOrder="0"/>
    </dxf>
    <dxf>
      <numFmt numFmtId="164" formatCode="0.0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D505F8A3-46B1-4ACF-B4E4-DFE8C50035E3}" name="Quali_W" displayName="Quali_W" ref="A2:I13" totalsRowShown="0" headerRowDxfId="67" dataDxfId="66">
  <autoFilter ref="A2:I13" xr:uid="{D3D62339-C09E-4E38-AF8E-EA2A5886A1F5}"/>
  <tableColumns count="9">
    <tableColumn id="1" xr3:uid="{8A99D850-1EF9-4FED-9766-5C29F946BE9E}" name="Jahrgang" dataDxfId="65"/>
    <tableColumn id="2" xr3:uid="{7BF15EA8-AB76-480C-98B5-89D83EEFF1B3}" name="Alter" dataDxfId="49"/>
    <tableColumn id="3" xr3:uid="{6F72158D-B414-4607-97F8-48C3741A3742}" name="Pflicht" dataDxfId="64"/>
    <tableColumn id="4" xr3:uid="{0CCC0A36-034E-4363-852E-B110B42795D0}" name="Diff_min" dataDxfId="63"/>
    <tableColumn id="5" xr3:uid="{55C7E14F-7DB0-46BE-9B9F-11C968DA4571}" name="Pflicht E + T" dataDxfId="62"/>
    <tableColumn id="6" xr3:uid="{D68B55F7-A27D-4F9B-95A2-C7FA7C2856FB}" name="Pflicht G" dataDxfId="61"/>
    <tableColumn id="7" xr3:uid="{1780CE6A-F7E3-47CA-8560-8553C3714DEC}" name="Kür E + T" dataDxfId="60"/>
    <tableColumn id="8" xr3:uid="{EBB2F07A-B1C2-4794-9791-744A67101CE0}" name="Kür G" dataDxfId="59"/>
    <tableColumn id="9" xr3:uid="{05AA3CA5-4275-48B8-8B12-3073D74A0693}" name="2 P + 2 K" dataDxfId="47"/>
  </tableColumns>
  <tableStyleInfo name="TableStyleMedium3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9765DE11-1D41-49E0-90C8-985C9B9CC710}" name="Quali_M" displayName="Quali_M" ref="A17:I27" totalsRowShown="0" headerRowDxfId="58" dataDxfId="57">
  <autoFilter ref="A17:I27" xr:uid="{E076713A-F4CB-4B4A-8482-B825DE3A12E8}"/>
  <tableColumns count="9">
    <tableColumn id="1" xr3:uid="{191116A1-1FE0-484A-9CAE-6294DFD8ABDB}" name="Jahrgang" dataDxfId="56"/>
    <tableColumn id="2" xr3:uid="{66C6DC87-FE3E-42D7-B77F-B305A822D7A2}" name="Alter" dataDxfId="48"/>
    <tableColumn id="3" xr3:uid="{4B9192C7-DC41-44A0-AA09-0C820AF93D88}" name="Pflicht" dataDxfId="55"/>
    <tableColumn id="4" xr3:uid="{7C46E489-807F-4D70-9F83-D9A28CEC8E66}" name="Diff_min" dataDxfId="54"/>
    <tableColumn id="5" xr3:uid="{3F7A7219-F192-4CF3-9C25-BA4F7C7C6BD1}" name="Pflicht E + T" dataDxfId="53"/>
    <tableColumn id="6" xr3:uid="{536D7AA9-0234-4A87-B14E-1CEE67E04ADA}" name="Pflicht G" dataDxfId="52"/>
    <tableColumn id="7" xr3:uid="{6646B89C-DDB2-4CD8-AE71-4025CD2DAF87}" name="Kür E + T" dataDxfId="51"/>
    <tableColumn id="8" xr3:uid="{CEE6FF75-62CC-4364-BA49-A718B7E9B99F}" name="Kür G" dataDxfId="50"/>
    <tableColumn id="9" xr3:uid="{E538223C-1EA0-4549-B84D-7238AB6D76F0}" name="2 P + 2 K" dataDxfId="46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7"/>
  <sheetViews>
    <sheetView workbookViewId="0">
      <selection activeCell="A28" sqref="A28"/>
    </sheetView>
  </sheetViews>
  <sheetFormatPr baseColWidth="10" defaultColWidth="9.109375" defaultRowHeight="14.4" x14ac:dyDescent="0.3"/>
  <cols>
    <col min="1" max="1" width="10.88671875" style="1" customWidth="1"/>
    <col min="2" max="3" width="9.109375" style="1"/>
    <col min="4" max="4" width="10.88671875" style="2" customWidth="1"/>
    <col min="5" max="5" width="13.109375" style="2" customWidth="1"/>
    <col min="6" max="6" width="10.5546875" style="2" customWidth="1"/>
    <col min="7" max="7" width="10.44140625" style="2" customWidth="1"/>
    <col min="8" max="8" width="9.109375" style="2"/>
  </cols>
  <sheetData>
    <row r="1" spans="1:9" x14ac:dyDescent="0.3">
      <c r="A1" s="23" t="s">
        <v>0</v>
      </c>
      <c r="B1" s="23"/>
      <c r="C1" s="23"/>
      <c r="D1" s="23"/>
      <c r="E1" s="23"/>
      <c r="F1" s="23"/>
      <c r="G1" s="23"/>
      <c r="H1" s="23"/>
    </row>
    <row r="2" spans="1:9" x14ac:dyDescent="0.3">
      <c r="A2" s="1" t="s">
        <v>1</v>
      </c>
      <c r="B2" s="1" t="s">
        <v>2</v>
      </c>
      <c r="C2" s="1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1" t="s">
        <v>151</v>
      </c>
    </row>
    <row r="3" spans="1:9" x14ac:dyDescent="0.3">
      <c r="A3" s="1">
        <v>1999</v>
      </c>
      <c r="B3" s="1">
        <v>21</v>
      </c>
      <c r="C3" s="1" t="s">
        <v>12</v>
      </c>
      <c r="D3" s="2">
        <v>2</v>
      </c>
      <c r="E3" s="2">
        <v>33.4</v>
      </c>
      <c r="F3" s="2">
        <v>44.9</v>
      </c>
      <c r="G3" s="2">
        <v>30.7</v>
      </c>
      <c r="H3" s="2">
        <v>51</v>
      </c>
      <c r="I3" s="2">
        <v>191.8</v>
      </c>
    </row>
    <row r="4" spans="1:9" x14ac:dyDescent="0.3">
      <c r="A4" s="1">
        <v>2000</v>
      </c>
      <c r="B4" s="1">
        <v>20</v>
      </c>
      <c r="C4" s="1" t="s">
        <v>12</v>
      </c>
      <c r="D4" s="2">
        <v>1.8</v>
      </c>
      <c r="E4" s="2">
        <v>33</v>
      </c>
      <c r="F4" s="2">
        <v>44.3</v>
      </c>
      <c r="G4" s="2">
        <v>30.6</v>
      </c>
      <c r="H4" s="2">
        <v>50.5</v>
      </c>
      <c r="I4" s="2">
        <v>189.6</v>
      </c>
    </row>
    <row r="5" spans="1:9" x14ac:dyDescent="0.3">
      <c r="A5" s="1">
        <v>2001</v>
      </c>
      <c r="B5" s="1">
        <v>19</v>
      </c>
      <c r="C5" s="1" t="s">
        <v>12</v>
      </c>
      <c r="D5" s="2">
        <v>1.5</v>
      </c>
      <c r="E5" s="2">
        <v>32.6</v>
      </c>
      <c r="F5" s="2">
        <v>43.6</v>
      </c>
      <c r="G5" s="2">
        <v>30.5</v>
      </c>
      <c r="H5" s="2">
        <v>50</v>
      </c>
      <c r="I5" s="2">
        <v>187.2</v>
      </c>
    </row>
    <row r="6" spans="1:9" x14ac:dyDescent="0.3">
      <c r="A6" s="1">
        <v>2002</v>
      </c>
      <c r="B6" s="1">
        <v>18</v>
      </c>
      <c r="C6" s="1" t="s">
        <v>12</v>
      </c>
      <c r="D6" s="2">
        <v>1.2</v>
      </c>
      <c r="E6" s="2">
        <v>32.200000000000003</v>
      </c>
      <c r="F6" s="2">
        <v>42.9</v>
      </c>
      <c r="G6" s="2">
        <v>30.4</v>
      </c>
      <c r="H6" s="2">
        <v>49.2</v>
      </c>
      <c r="I6" s="2">
        <v>184.2</v>
      </c>
    </row>
    <row r="7" spans="1:9" x14ac:dyDescent="0.3">
      <c r="A7" s="1">
        <v>2003</v>
      </c>
      <c r="B7" s="1">
        <v>17</v>
      </c>
      <c r="C7" s="1" t="s">
        <v>11</v>
      </c>
      <c r="D7" s="2">
        <v>0</v>
      </c>
      <c r="E7" s="2">
        <v>32.200000000000003</v>
      </c>
      <c r="F7" s="2">
        <v>41.7</v>
      </c>
      <c r="G7" s="2">
        <v>30.3</v>
      </c>
      <c r="H7" s="2">
        <v>48.7</v>
      </c>
      <c r="I7" s="2">
        <v>180.8</v>
      </c>
    </row>
    <row r="8" spans="1:9" x14ac:dyDescent="0.3">
      <c r="A8" s="1">
        <v>2004</v>
      </c>
      <c r="B8" s="1">
        <v>16</v>
      </c>
      <c r="C8" s="1" t="s">
        <v>11</v>
      </c>
      <c r="D8" s="2">
        <v>0</v>
      </c>
      <c r="E8" s="2">
        <v>31.8</v>
      </c>
      <c r="F8" s="2">
        <v>41.3</v>
      </c>
      <c r="G8" s="2">
        <v>30.2</v>
      </c>
      <c r="H8" s="2">
        <v>48.1</v>
      </c>
      <c r="I8" s="2">
        <v>178.8</v>
      </c>
    </row>
    <row r="9" spans="1:9" x14ac:dyDescent="0.3">
      <c r="A9" s="1">
        <v>2005</v>
      </c>
      <c r="B9" s="1">
        <v>15</v>
      </c>
      <c r="C9" s="1" t="s">
        <v>10</v>
      </c>
      <c r="D9" s="2">
        <v>0</v>
      </c>
      <c r="E9" s="2">
        <v>31.6</v>
      </c>
      <c r="F9" s="2">
        <v>41.1</v>
      </c>
      <c r="G9" s="2">
        <v>30</v>
      </c>
      <c r="H9" s="2">
        <v>47.5</v>
      </c>
      <c r="I9" s="2">
        <v>177.2</v>
      </c>
    </row>
    <row r="10" spans="1:9" x14ac:dyDescent="0.3">
      <c r="A10" s="1">
        <v>2006</v>
      </c>
      <c r="B10" s="1">
        <v>14</v>
      </c>
      <c r="C10" s="1" t="s">
        <v>10</v>
      </c>
      <c r="D10" s="2">
        <v>0</v>
      </c>
      <c r="E10" s="2">
        <v>31.2</v>
      </c>
      <c r="F10" s="2">
        <v>40.700000000000003</v>
      </c>
      <c r="G10" s="2">
        <v>29.8</v>
      </c>
      <c r="H10" s="2">
        <v>47.1</v>
      </c>
      <c r="I10" s="2">
        <v>175.6</v>
      </c>
    </row>
    <row r="11" spans="1:9" x14ac:dyDescent="0.3">
      <c r="A11" s="1">
        <v>2007</v>
      </c>
      <c r="B11" s="1">
        <v>13</v>
      </c>
      <c r="C11" s="1" t="s">
        <v>9</v>
      </c>
      <c r="D11" s="2">
        <v>0</v>
      </c>
      <c r="E11" s="2">
        <v>31.6</v>
      </c>
      <c r="F11" s="2">
        <v>41.1</v>
      </c>
      <c r="G11" s="2">
        <v>29.6</v>
      </c>
      <c r="H11" s="2">
        <v>46.7</v>
      </c>
      <c r="I11" s="2">
        <v>175.6</v>
      </c>
    </row>
    <row r="12" spans="1:9" x14ac:dyDescent="0.3">
      <c r="A12" s="1">
        <v>2008</v>
      </c>
      <c r="B12" s="1">
        <v>12</v>
      </c>
      <c r="C12" s="1" t="s">
        <v>9</v>
      </c>
      <c r="D12" s="2">
        <v>0</v>
      </c>
      <c r="E12" s="2">
        <v>31.2</v>
      </c>
      <c r="F12" s="2">
        <v>40.700000000000003</v>
      </c>
      <c r="G12" s="2">
        <v>29.4</v>
      </c>
      <c r="H12" s="2">
        <v>46.3</v>
      </c>
      <c r="I12" s="2">
        <v>174</v>
      </c>
    </row>
    <row r="13" spans="1:9" x14ac:dyDescent="0.3">
      <c r="A13" s="1">
        <v>2009</v>
      </c>
      <c r="B13" s="1">
        <v>11</v>
      </c>
      <c r="C13" s="1" t="s">
        <v>9</v>
      </c>
      <c r="D13" s="2">
        <v>0</v>
      </c>
      <c r="E13" s="2">
        <v>30.8</v>
      </c>
      <c r="F13" s="2">
        <v>40.299999999999997</v>
      </c>
      <c r="G13" s="2">
        <v>29.4</v>
      </c>
      <c r="H13" s="2">
        <v>46.3</v>
      </c>
      <c r="I13" s="2">
        <v>173.2</v>
      </c>
    </row>
    <row r="16" spans="1:9" x14ac:dyDescent="0.3">
      <c r="A16" s="23" t="s">
        <v>13</v>
      </c>
      <c r="B16" s="23"/>
      <c r="C16" s="23"/>
      <c r="D16" s="23"/>
      <c r="E16" s="23"/>
      <c r="F16" s="23"/>
      <c r="G16" s="23"/>
      <c r="H16" s="23"/>
    </row>
    <row r="17" spans="1:9" x14ac:dyDescent="0.3">
      <c r="A17" s="1" t="s">
        <v>1</v>
      </c>
      <c r="B17" s="1" t="s">
        <v>2</v>
      </c>
      <c r="C17" s="1" t="s">
        <v>3</v>
      </c>
      <c r="D17" s="2" t="s">
        <v>4</v>
      </c>
      <c r="E17" s="2" t="s">
        <v>5</v>
      </c>
      <c r="F17" s="2" t="s">
        <v>6</v>
      </c>
      <c r="G17" s="2" t="s">
        <v>7</v>
      </c>
      <c r="H17" s="2" t="s">
        <v>8</v>
      </c>
      <c r="I17" s="1" t="s">
        <v>151</v>
      </c>
    </row>
    <row r="18" spans="1:9" x14ac:dyDescent="0.3">
      <c r="A18" s="1">
        <v>1999</v>
      </c>
      <c r="B18" s="1">
        <v>21</v>
      </c>
      <c r="C18" s="1" t="s">
        <v>12</v>
      </c>
      <c r="D18" s="2">
        <v>2.5</v>
      </c>
      <c r="E18" s="2">
        <v>35</v>
      </c>
      <c r="F18" s="2">
        <v>47</v>
      </c>
      <c r="G18" s="2">
        <v>31.8</v>
      </c>
      <c r="H18" s="2">
        <v>55.2</v>
      </c>
      <c r="I18" s="2">
        <v>204.2</v>
      </c>
    </row>
    <row r="19" spans="1:9" x14ac:dyDescent="0.3">
      <c r="A19" s="1">
        <v>2000</v>
      </c>
      <c r="B19" s="1">
        <v>20</v>
      </c>
      <c r="C19" s="1" t="s">
        <v>12</v>
      </c>
      <c r="D19" s="2">
        <v>2.2000000000000002</v>
      </c>
      <c r="E19" s="2">
        <v>34.6</v>
      </c>
      <c r="F19" s="2">
        <v>46.3</v>
      </c>
      <c r="G19" s="2">
        <v>31.6</v>
      </c>
      <c r="H19" s="2">
        <v>54.4</v>
      </c>
      <c r="I19" s="2">
        <v>201.4</v>
      </c>
    </row>
    <row r="20" spans="1:9" x14ac:dyDescent="0.3">
      <c r="A20" s="1">
        <v>2001</v>
      </c>
      <c r="B20" s="1">
        <v>19</v>
      </c>
      <c r="C20" s="1" t="s">
        <v>12</v>
      </c>
      <c r="D20" s="2">
        <v>1.8</v>
      </c>
      <c r="E20" s="2">
        <v>34.200000000000003</v>
      </c>
      <c r="F20" s="2">
        <v>45.5</v>
      </c>
      <c r="G20" s="2">
        <v>31.4</v>
      </c>
      <c r="H20" s="2">
        <v>53.7</v>
      </c>
      <c r="I20" s="2">
        <v>198.4</v>
      </c>
    </row>
    <row r="21" spans="1:9" x14ac:dyDescent="0.3">
      <c r="A21" s="1">
        <v>2002</v>
      </c>
      <c r="B21" s="1">
        <v>18</v>
      </c>
      <c r="C21" s="1" t="s">
        <v>12</v>
      </c>
      <c r="D21" s="2">
        <v>1.5</v>
      </c>
      <c r="E21" s="2">
        <v>33.799999999999997</v>
      </c>
      <c r="F21" s="2">
        <v>44.8</v>
      </c>
      <c r="G21" s="2">
        <v>31.2</v>
      </c>
      <c r="H21" s="2">
        <v>52.5</v>
      </c>
      <c r="I21" s="2">
        <v>194.6</v>
      </c>
    </row>
    <row r="22" spans="1:9" x14ac:dyDescent="0.3">
      <c r="A22" s="1">
        <v>2003</v>
      </c>
      <c r="B22" s="1">
        <v>17</v>
      </c>
      <c r="C22" s="1" t="s">
        <v>11</v>
      </c>
      <c r="D22" s="2">
        <v>0</v>
      </c>
      <c r="E22" s="2">
        <v>33.799999999999997</v>
      </c>
      <c r="F22" s="2">
        <v>43.3</v>
      </c>
      <c r="G22" s="2">
        <v>31</v>
      </c>
      <c r="H22" s="2">
        <v>51.3</v>
      </c>
      <c r="I22" s="2">
        <v>189.2</v>
      </c>
    </row>
    <row r="23" spans="1:9" x14ac:dyDescent="0.3">
      <c r="A23" s="1">
        <v>2004</v>
      </c>
      <c r="B23" s="1">
        <v>16</v>
      </c>
      <c r="C23" s="1" t="s">
        <v>11</v>
      </c>
      <c r="D23" s="2">
        <v>0</v>
      </c>
      <c r="E23" s="2">
        <v>33</v>
      </c>
      <c r="F23" s="2">
        <v>42.5</v>
      </c>
      <c r="G23" s="2">
        <v>30.8</v>
      </c>
      <c r="H23" s="2">
        <v>50.1</v>
      </c>
      <c r="I23" s="2">
        <v>185.2</v>
      </c>
    </row>
    <row r="24" spans="1:9" x14ac:dyDescent="0.3">
      <c r="A24" s="1">
        <v>2005</v>
      </c>
      <c r="B24" s="1">
        <v>15</v>
      </c>
      <c r="C24" s="1" t="s">
        <v>10</v>
      </c>
      <c r="D24" s="2">
        <v>0</v>
      </c>
      <c r="E24" s="2">
        <v>32.200000000000003</v>
      </c>
      <c r="F24" s="2">
        <v>41.7</v>
      </c>
      <c r="G24" s="2">
        <v>30.6</v>
      </c>
      <c r="H24" s="2">
        <v>48.9</v>
      </c>
      <c r="I24" s="2">
        <v>181.2</v>
      </c>
    </row>
    <row r="25" spans="1:9" x14ac:dyDescent="0.3">
      <c r="A25" s="1">
        <v>2006</v>
      </c>
      <c r="B25" s="1">
        <v>14</v>
      </c>
      <c r="C25" s="1" t="s">
        <v>10</v>
      </c>
      <c r="D25" s="2">
        <v>0</v>
      </c>
      <c r="E25" s="2">
        <v>31.6</v>
      </c>
      <c r="F25" s="2">
        <v>41.1</v>
      </c>
      <c r="G25" s="2">
        <v>30.2</v>
      </c>
      <c r="H25" s="2">
        <v>48</v>
      </c>
      <c r="I25" s="2">
        <v>178.2</v>
      </c>
    </row>
    <row r="26" spans="1:9" x14ac:dyDescent="0.3">
      <c r="A26" s="1">
        <v>2007</v>
      </c>
      <c r="B26" s="1">
        <v>13</v>
      </c>
      <c r="C26" s="1" t="s">
        <v>9</v>
      </c>
      <c r="D26" s="2">
        <v>0</v>
      </c>
      <c r="E26" s="2">
        <v>31.4</v>
      </c>
      <c r="F26" s="2">
        <v>40.9</v>
      </c>
      <c r="G26" s="2">
        <v>29.2</v>
      </c>
      <c r="H26" s="2">
        <v>46.7</v>
      </c>
      <c r="I26" s="2">
        <v>175.2</v>
      </c>
    </row>
    <row r="27" spans="1:9" x14ac:dyDescent="0.3">
      <c r="A27" s="1">
        <v>2008</v>
      </c>
      <c r="B27" s="1">
        <v>12</v>
      </c>
      <c r="C27" s="1" t="s">
        <v>9</v>
      </c>
      <c r="D27" s="2">
        <v>0</v>
      </c>
      <c r="E27" s="2">
        <v>31</v>
      </c>
      <c r="F27" s="2">
        <v>40.5</v>
      </c>
      <c r="G27" s="2">
        <v>29.2</v>
      </c>
      <c r="H27" s="2">
        <v>46.7</v>
      </c>
      <c r="I27" s="2">
        <v>174.4</v>
      </c>
    </row>
  </sheetData>
  <mergeCells count="2">
    <mergeCell ref="A1:H1"/>
    <mergeCell ref="A16:H16"/>
  </mergeCells>
  <pageMargins left="0.7" right="0.7" top="0.75" bottom="0.75" header="0.3" footer="0.3"/>
  <tableParts count="2">
    <tablePart r:id="rId1"/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5633DB-1FD1-4F93-B801-DD90E7D117BC}">
  <dimension ref="A1:A127"/>
  <sheetViews>
    <sheetView workbookViewId="0">
      <selection activeCell="E99" sqref="E99"/>
    </sheetView>
  </sheetViews>
  <sheetFormatPr baseColWidth="10" defaultRowHeight="14.4" x14ac:dyDescent="0.3"/>
  <sheetData>
    <row r="1" spans="1:1" x14ac:dyDescent="0.3">
      <c r="A1" t="s">
        <v>154</v>
      </c>
    </row>
    <row r="2" spans="1:1" x14ac:dyDescent="0.3">
      <c r="A2" t="s">
        <v>195</v>
      </c>
    </row>
    <row r="3" spans="1:1" x14ac:dyDescent="0.3">
      <c r="A3" t="s">
        <v>230</v>
      </c>
    </row>
    <row r="4" spans="1:1" x14ac:dyDescent="0.3">
      <c r="A4" t="s">
        <v>229</v>
      </c>
    </row>
    <row r="5" spans="1:1" x14ac:dyDescent="0.3">
      <c r="A5" t="s">
        <v>180</v>
      </c>
    </row>
    <row r="6" spans="1:1" x14ac:dyDescent="0.3">
      <c r="A6" t="s">
        <v>266</v>
      </c>
    </row>
    <row r="7" spans="1:1" x14ac:dyDescent="0.3">
      <c r="A7" t="s">
        <v>177</v>
      </c>
    </row>
    <row r="8" spans="1:1" x14ac:dyDescent="0.3">
      <c r="A8" t="s">
        <v>239</v>
      </c>
    </row>
    <row r="9" spans="1:1" x14ac:dyDescent="0.3">
      <c r="A9" t="s">
        <v>272</v>
      </c>
    </row>
    <row r="10" spans="1:1" x14ac:dyDescent="0.3">
      <c r="A10" t="s">
        <v>279</v>
      </c>
    </row>
    <row r="11" spans="1:1" x14ac:dyDescent="0.3">
      <c r="A11" t="s">
        <v>173</v>
      </c>
    </row>
    <row r="12" spans="1:1" x14ac:dyDescent="0.3">
      <c r="A12" t="s">
        <v>158</v>
      </c>
    </row>
    <row r="13" spans="1:1" x14ac:dyDescent="0.3">
      <c r="A13" t="s">
        <v>222</v>
      </c>
    </row>
    <row r="14" spans="1:1" x14ac:dyDescent="0.3">
      <c r="A14" t="s">
        <v>245</v>
      </c>
    </row>
    <row r="15" spans="1:1" x14ac:dyDescent="0.3">
      <c r="A15" t="s">
        <v>211</v>
      </c>
    </row>
    <row r="16" spans="1:1" x14ac:dyDescent="0.3">
      <c r="A16" t="s">
        <v>196</v>
      </c>
    </row>
    <row r="17" spans="1:1" x14ac:dyDescent="0.3">
      <c r="A17" t="s">
        <v>261</v>
      </c>
    </row>
    <row r="18" spans="1:1" x14ac:dyDescent="0.3">
      <c r="A18" t="s">
        <v>184</v>
      </c>
    </row>
    <row r="19" spans="1:1" x14ac:dyDescent="0.3">
      <c r="A19" t="s">
        <v>267</v>
      </c>
    </row>
    <row r="20" spans="1:1" x14ac:dyDescent="0.3">
      <c r="A20" t="s">
        <v>259</v>
      </c>
    </row>
    <row r="21" spans="1:1" x14ac:dyDescent="0.3">
      <c r="A21" t="s">
        <v>190</v>
      </c>
    </row>
    <row r="22" spans="1:1" x14ac:dyDescent="0.3">
      <c r="A22" t="s">
        <v>260</v>
      </c>
    </row>
    <row r="23" spans="1:1" x14ac:dyDescent="0.3">
      <c r="A23" t="s">
        <v>232</v>
      </c>
    </row>
    <row r="24" spans="1:1" x14ac:dyDescent="0.3">
      <c r="A24" t="s">
        <v>174</v>
      </c>
    </row>
    <row r="25" spans="1:1" x14ac:dyDescent="0.3">
      <c r="A25" t="s">
        <v>249</v>
      </c>
    </row>
    <row r="26" spans="1:1" x14ac:dyDescent="0.3">
      <c r="A26" t="s">
        <v>277</v>
      </c>
    </row>
    <row r="27" spans="1:1" x14ac:dyDescent="0.3">
      <c r="A27" t="s">
        <v>268</v>
      </c>
    </row>
    <row r="28" spans="1:1" x14ac:dyDescent="0.3">
      <c r="A28" t="s">
        <v>171</v>
      </c>
    </row>
    <row r="29" spans="1:1" x14ac:dyDescent="0.3">
      <c r="A29" t="s">
        <v>265</v>
      </c>
    </row>
    <row r="30" spans="1:1" x14ac:dyDescent="0.3">
      <c r="A30" t="s">
        <v>274</v>
      </c>
    </row>
    <row r="31" spans="1:1" x14ac:dyDescent="0.3">
      <c r="A31" t="s">
        <v>168</v>
      </c>
    </row>
    <row r="32" spans="1:1" x14ac:dyDescent="0.3">
      <c r="A32" t="s">
        <v>178</v>
      </c>
    </row>
    <row r="33" spans="1:1" x14ac:dyDescent="0.3">
      <c r="A33" t="s">
        <v>235</v>
      </c>
    </row>
    <row r="34" spans="1:1" x14ac:dyDescent="0.3">
      <c r="A34" t="s">
        <v>253</v>
      </c>
    </row>
    <row r="35" spans="1:1" x14ac:dyDescent="0.3">
      <c r="A35" t="s">
        <v>237</v>
      </c>
    </row>
    <row r="36" spans="1:1" x14ac:dyDescent="0.3">
      <c r="A36" t="s">
        <v>264</v>
      </c>
    </row>
    <row r="37" spans="1:1" x14ac:dyDescent="0.3">
      <c r="A37" t="s">
        <v>225</v>
      </c>
    </row>
    <row r="38" spans="1:1" x14ac:dyDescent="0.3">
      <c r="A38" t="s">
        <v>203</v>
      </c>
    </row>
    <row r="39" spans="1:1" x14ac:dyDescent="0.3">
      <c r="A39" t="s">
        <v>263</v>
      </c>
    </row>
    <row r="40" spans="1:1" x14ac:dyDescent="0.3">
      <c r="A40" t="s">
        <v>167</v>
      </c>
    </row>
    <row r="41" spans="1:1" x14ac:dyDescent="0.3">
      <c r="A41" t="s">
        <v>213</v>
      </c>
    </row>
    <row r="42" spans="1:1" x14ac:dyDescent="0.3">
      <c r="A42" t="s">
        <v>163</v>
      </c>
    </row>
    <row r="43" spans="1:1" x14ac:dyDescent="0.3">
      <c r="A43" t="s">
        <v>165</v>
      </c>
    </row>
    <row r="44" spans="1:1" x14ac:dyDescent="0.3">
      <c r="A44" t="s">
        <v>164</v>
      </c>
    </row>
    <row r="45" spans="1:1" x14ac:dyDescent="0.3">
      <c r="A45" t="s">
        <v>228</v>
      </c>
    </row>
    <row r="46" spans="1:1" x14ac:dyDescent="0.3">
      <c r="A46" t="s">
        <v>218</v>
      </c>
    </row>
    <row r="47" spans="1:1" x14ac:dyDescent="0.3">
      <c r="A47" t="s">
        <v>256</v>
      </c>
    </row>
    <row r="48" spans="1:1" x14ac:dyDescent="0.3">
      <c r="A48" t="s">
        <v>240</v>
      </c>
    </row>
    <row r="49" spans="1:1" x14ac:dyDescent="0.3">
      <c r="A49" t="s">
        <v>188</v>
      </c>
    </row>
    <row r="50" spans="1:1" x14ac:dyDescent="0.3">
      <c r="A50" t="s">
        <v>162</v>
      </c>
    </row>
    <row r="51" spans="1:1" x14ac:dyDescent="0.3">
      <c r="A51" t="s">
        <v>215</v>
      </c>
    </row>
    <row r="52" spans="1:1" x14ac:dyDescent="0.3">
      <c r="A52" t="s">
        <v>262</v>
      </c>
    </row>
    <row r="53" spans="1:1" x14ac:dyDescent="0.3">
      <c r="A53" t="s">
        <v>172</v>
      </c>
    </row>
    <row r="54" spans="1:1" x14ac:dyDescent="0.3">
      <c r="A54" t="s">
        <v>194</v>
      </c>
    </row>
    <row r="55" spans="1:1" x14ac:dyDescent="0.3">
      <c r="A55" t="s">
        <v>156</v>
      </c>
    </row>
    <row r="56" spans="1:1" x14ac:dyDescent="0.3">
      <c r="A56" t="s">
        <v>275</v>
      </c>
    </row>
    <row r="57" spans="1:1" x14ac:dyDescent="0.3">
      <c r="A57" t="s">
        <v>252</v>
      </c>
    </row>
    <row r="58" spans="1:1" x14ac:dyDescent="0.3">
      <c r="A58" t="s">
        <v>246</v>
      </c>
    </row>
    <row r="59" spans="1:1" x14ac:dyDescent="0.3">
      <c r="A59" t="s">
        <v>231</v>
      </c>
    </row>
    <row r="60" spans="1:1" x14ac:dyDescent="0.3">
      <c r="A60" t="s">
        <v>181</v>
      </c>
    </row>
    <row r="61" spans="1:1" x14ac:dyDescent="0.3">
      <c r="A61" t="s">
        <v>155</v>
      </c>
    </row>
    <row r="62" spans="1:1" x14ac:dyDescent="0.3">
      <c r="A62" t="s">
        <v>206</v>
      </c>
    </row>
    <row r="63" spans="1:1" x14ac:dyDescent="0.3">
      <c r="A63" t="s">
        <v>199</v>
      </c>
    </row>
    <row r="64" spans="1:1" x14ac:dyDescent="0.3">
      <c r="A64" t="s">
        <v>242</v>
      </c>
    </row>
    <row r="65" spans="1:1" x14ac:dyDescent="0.3">
      <c r="A65" t="s">
        <v>238</v>
      </c>
    </row>
    <row r="66" spans="1:1" x14ac:dyDescent="0.3">
      <c r="A66" t="s">
        <v>273</v>
      </c>
    </row>
    <row r="67" spans="1:1" x14ac:dyDescent="0.3">
      <c r="A67" t="s">
        <v>247</v>
      </c>
    </row>
    <row r="68" spans="1:1" x14ac:dyDescent="0.3">
      <c r="A68" t="s">
        <v>185</v>
      </c>
    </row>
    <row r="69" spans="1:1" x14ac:dyDescent="0.3">
      <c r="A69" t="s">
        <v>186</v>
      </c>
    </row>
    <row r="70" spans="1:1" x14ac:dyDescent="0.3">
      <c r="A70" t="s">
        <v>250</v>
      </c>
    </row>
    <row r="71" spans="1:1" x14ac:dyDescent="0.3">
      <c r="A71" t="s">
        <v>214</v>
      </c>
    </row>
    <row r="72" spans="1:1" x14ac:dyDescent="0.3">
      <c r="A72" t="s">
        <v>254</v>
      </c>
    </row>
    <row r="73" spans="1:1" x14ac:dyDescent="0.3">
      <c r="A73" t="s">
        <v>227</v>
      </c>
    </row>
    <row r="74" spans="1:1" x14ac:dyDescent="0.3">
      <c r="A74" t="s">
        <v>187</v>
      </c>
    </row>
    <row r="75" spans="1:1" x14ac:dyDescent="0.3">
      <c r="A75" t="s">
        <v>220</v>
      </c>
    </row>
    <row r="76" spans="1:1" x14ac:dyDescent="0.3">
      <c r="A76" t="s">
        <v>255</v>
      </c>
    </row>
    <row r="77" spans="1:1" x14ac:dyDescent="0.3">
      <c r="A77" t="s">
        <v>257</v>
      </c>
    </row>
    <row r="78" spans="1:1" x14ac:dyDescent="0.3">
      <c r="A78" t="s">
        <v>208</v>
      </c>
    </row>
    <row r="79" spans="1:1" x14ac:dyDescent="0.3">
      <c r="A79" t="s">
        <v>251</v>
      </c>
    </row>
    <row r="80" spans="1:1" x14ac:dyDescent="0.3">
      <c r="A80" t="s">
        <v>221</v>
      </c>
    </row>
    <row r="81" spans="1:1" x14ac:dyDescent="0.3">
      <c r="A81" t="s">
        <v>161</v>
      </c>
    </row>
    <row r="82" spans="1:1" x14ac:dyDescent="0.3">
      <c r="A82" t="s">
        <v>216</v>
      </c>
    </row>
    <row r="83" spans="1:1" x14ac:dyDescent="0.3">
      <c r="A83" t="s">
        <v>157</v>
      </c>
    </row>
    <row r="84" spans="1:1" x14ac:dyDescent="0.3">
      <c r="A84" t="s">
        <v>204</v>
      </c>
    </row>
    <row r="85" spans="1:1" x14ac:dyDescent="0.3">
      <c r="A85" t="s">
        <v>183</v>
      </c>
    </row>
    <row r="86" spans="1:1" x14ac:dyDescent="0.3">
      <c r="A86" t="s">
        <v>182</v>
      </c>
    </row>
    <row r="87" spans="1:1" x14ac:dyDescent="0.3">
      <c r="A87" t="s">
        <v>236</v>
      </c>
    </row>
    <row r="88" spans="1:1" x14ac:dyDescent="0.3">
      <c r="A88" t="s">
        <v>278</v>
      </c>
    </row>
    <row r="89" spans="1:1" x14ac:dyDescent="0.3">
      <c r="A89" t="s">
        <v>202</v>
      </c>
    </row>
    <row r="90" spans="1:1" x14ac:dyDescent="0.3">
      <c r="A90" t="s">
        <v>248</v>
      </c>
    </row>
    <row r="91" spans="1:1" x14ac:dyDescent="0.3">
      <c r="A91" t="s">
        <v>269</v>
      </c>
    </row>
    <row r="92" spans="1:1" x14ac:dyDescent="0.3">
      <c r="A92" t="s">
        <v>198</v>
      </c>
    </row>
    <row r="93" spans="1:1" x14ac:dyDescent="0.3">
      <c r="A93" t="s">
        <v>217</v>
      </c>
    </row>
    <row r="94" spans="1:1" x14ac:dyDescent="0.3">
      <c r="A94" t="s">
        <v>243</v>
      </c>
    </row>
    <row r="95" spans="1:1" x14ac:dyDescent="0.3">
      <c r="A95" t="s">
        <v>223</v>
      </c>
    </row>
    <row r="96" spans="1:1" x14ac:dyDescent="0.3">
      <c r="A96" t="s">
        <v>169</v>
      </c>
    </row>
    <row r="97" spans="1:1" x14ac:dyDescent="0.3">
      <c r="A97" t="s">
        <v>153</v>
      </c>
    </row>
    <row r="98" spans="1:1" x14ac:dyDescent="0.3">
      <c r="A98" t="s">
        <v>210</v>
      </c>
    </row>
    <row r="99" spans="1:1" x14ac:dyDescent="0.3">
      <c r="A99" t="s">
        <v>201</v>
      </c>
    </row>
    <row r="100" spans="1:1" x14ac:dyDescent="0.3">
      <c r="A100" t="s">
        <v>159</v>
      </c>
    </row>
    <row r="101" spans="1:1" x14ac:dyDescent="0.3">
      <c r="A101" t="s">
        <v>244</v>
      </c>
    </row>
    <row r="102" spans="1:1" x14ac:dyDescent="0.3">
      <c r="A102" t="s">
        <v>160</v>
      </c>
    </row>
    <row r="103" spans="1:1" x14ac:dyDescent="0.3">
      <c r="A103" t="s">
        <v>224</v>
      </c>
    </row>
    <row r="104" spans="1:1" x14ac:dyDescent="0.3">
      <c r="A104" t="s">
        <v>176</v>
      </c>
    </row>
    <row r="105" spans="1:1" x14ac:dyDescent="0.3">
      <c r="A105" t="s">
        <v>234</v>
      </c>
    </row>
    <row r="106" spans="1:1" x14ac:dyDescent="0.3">
      <c r="A106" t="s">
        <v>166</v>
      </c>
    </row>
    <row r="107" spans="1:1" x14ac:dyDescent="0.3">
      <c r="A107" t="s">
        <v>219</v>
      </c>
    </row>
    <row r="108" spans="1:1" x14ac:dyDescent="0.3">
      <c r="A108" t="s">
        <v>271</v>
      </c>
    </row>
    <row r="109" spans="1:1" x14ac:dyDescent="0.3">
      <c r="A109" t="s">
        <v>258</v>
      </c>
    </row>
    <row r="110" spans="1:1" x14ac:dyDescent="0.3">
      <c r="A110" t="s">
        <v>207</v>
      </c>
    </row>
    <row r="111" spans="1:1" x14ac:dyDescent="0.3">
      <c r="A111" t="s">
        <v>212</v>
      </c>
    </row>
    <row r="112" spans="1:1" x14ac:dyDescent="0.3">
      <c r="A112" t="s">
        <v>175</v>
      </c>
    </row>
    <row r="113" spans="1:1" x14ac:dyDescent="0.3">
      <c r="A113" t="s">
        <v>205</v>
      </c>
    </row>
    <row r="114" spans="1:1" x14ac:dyDescent="0.3">
      <c r="A114" t="s">
        <v>233</v>
      </c>
    </row>
    <row r="115" spans="1:1" x14ac:dyDescent="0.3">
      <c r="A115" t="s">
        <v>179</v>
      </c>
    </row>
    <row r="116" spans="1:1" x14ac:dyDescent="0.3">
      <c r="A116" t="s">
        <v>193</v>
      </c>
    </row>
    <row r="117" spans="1:1" x14ac:dyDescent="0.3">
      <c r="A117" t="s">
        <v>226</v>
      </c>
    </row>
    <row r="118" spans="1:1" x14ac:dyDescent="0.3">
      <c r="A118" t="s">
        <v>189</v>
      </c>
    </row>
    <row r="119" spans="1:1" x14ac:dyDescent="0.3">
      <c r="A119" t="s">
        <v>192</v>
      </c>
    </row>
    <row r="120" spans="1:1" x14ac:dyDescent="0.3">
      <c r="A120" t="s">
        <v>270</v>
      </c>
    </row>
    <row r="121" spans="1:1" x14ac:dyDescent="0.3">
      <c r="A121" t="s">
        <v>197</v>
      </c>
    </row>
    <row r="122" spans="1:1" x14ac:dyDescent="0.3">
      <c r="A122" t="s">
        <v>209</v>
      </c>
    </row>
    <row r="123" spans="1:1" x14ac:dyDescent="0.3">
      <c r="A123" t="s">
        <v>200</v>
      </c>
    </row>
    <row r="124" spans="1:1" x14ac:dyDescent="0.3">
      <c r="A124" t="s">
        <v>276</v>
      </c>
    </row>
    <row r="125" spans="1:1" x14ac:dyDescent="0.3">
      <c r="A125" t="s">
        <v>191</v>
      </c>
    </row>
    <row r="126" spans="1:1" x14ac:dyDescent="0.3">
      <c r="A126" t="s">
        <v>241</v>
      </c>
    </row>
    <row r="127" spans="1:1" x14ac:dyDescent="0.3">
      <c r="A127" t="s">
        <v>170</v>
      </c>
    </row>
  </sheetData>
  <sortState xmlns:xlrd2="http://schemas.microsoft.com/office/spreadsheetml/2017/richdata2" ref="A1:A127">
    <sortCondition ref="A1"/>
  </sortState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351631-045E-4AA8-A2C9-695BE3FE4B69}">
  <dimension ref="A1:BY78"/>
  <sheetViews>
    <sheetView tabSelected="1" zoomScale="85" zoomScaleNormal="85" workbookViewId="0">
      <pane xSplit="11" ySplit="2" topLeftCell="L3" activePane="bottomRight" state="frozen"/>
      <selection sqref="A1:A2"/>
      <selection pane="topRight" sqref="A1:A2"/>
      <selection pane="bottomLeft" sqref="A1:A2"/>
      <selection pane="bottomRight" sqref="A1:A2"/>
    </sheetView>
  </sheetViews>
  <sheetFormatPr baseColWidth="10" defaultColWidth="0" defaultRowHeight="14.4" x14ac:dyDescent="0.3"/>
  <cols>
    <col min="1" max="2" width="11.5546875" customWidth="1"/>
    <col min="3" max="4" width="11.44140625" style="1" customWidth="1"/>
    <col min="5" max="5" width="21.5546875" bestFit="1" customWidth="1"/>
    <col min="6" max="6" width="7.33203125" style="1" hidden="1" customWidth="1"/>
    <col min="7" max="7" width="30.33203125" hidden="1" customWidth="1"/>
    <col min="8" max="9" width="11.44140625" style="6" customWidth="1"/>
    <col min="10" max="10" width="12.44140625" style="1" bestFit="1" customWidth="1"/>
    <col min="11" max="11" width="11.44140625" style="4" customWidth="1"/>
    <col min="12" max="12" width="11.5546875" style="2" hidden="1" customWidth="1"/>
    <col min="13" max="17" width="11.5546875" style="4" hidden="1" customWidth="1"/>
    <col min="18" max="18" width="11.5546875" style="2" customWidth="1"/>
    <col min="19" max="20" width="11.44140625" style="4" customWidth="1"/>
    <col min="21" max="21" width="11.44140625" style="6" customWidth="1"/>
    <col min="22" max="23" width="11.44140625" style="4" customWidth="1"/>
    <col min="24" max="24" width="11.44140625" style="6" customWidth="1"/>
    <col min="25" max="26" width="11.44140625" style="4" customWidth="1"/>
    <col min="27" max="27" width="11.44140625" style="6" customWidth="1"/>
    <col min="28" max="28" width="11.5546875" style="2" hidden="1"/>
    <col min="29" max="30" width="11.5546875" style="4" hidden="1"/>
    <col min="31" max="31" width="11.5546875" style="6" hidden="1"/>
    <col min="32" max="33" width="11.5546875" style="4" hidden="1"/>
    <col min="34" max="34" width="11.5546875" style="6" hidden="1"/>
    <col min="35" max="36" width="11.5546875" style="4" hidden="1"/>
    <col min="37" max="37" width="11.5546875" style="6" hidden="1"/>
    <col min="38" max="38" width="11.5546875" style="2" hidden="1"/>
    <col min="39" max="40" width="11.5546875" style="4" hidden="1"/>
    <col min="41" max="41" width="11.5546875" style="6" hidden="1"/>
    <col min="42" max="43" width="11.5546875" style="4" hidden="1"/>
    <col min="44" max="44" width="11.5546875" style="6" hidden="1"/>
    <col min="45" max="46" width="11.5546875" style="4" hidden="1"/>
    <col min="47" max="47" width="11.5546875" style="6" hidden="1"/>
    <col min="48" max="48" width="11.5546875" style="2" hidden="1"/>
    <col min="49" max="50" width="11.5546875" style="4" hidden="1"/>
    <col min="51" max="51" width="11.5546875" style="6" hidden="1"/>
    <col min="52" max="53" width="11.5546875" style="4" hidden="1"/>
    <col min="54" max="54" width="11.5546875" style="6" hidden="1"/>
    <col min="55" max="56" width="11.5546875" style="4" hidden="1"/>
    <col min="57" max="57" width="11.5546875" style="6" hidden="1"/>
    <col min="58" max="58" width="11.5546875" style="2" hidden="1"/>
    <col min="59" max="60" width="11.5546875" style="4" hidden="1"/>
    <col min="61" max="61" width="11.5546875" style="6" hidden="1"/>
    <col min="62" max="63" width="11.5546875" style="4" hidden="1"/>
    <col min="64" max="64" width="11.5546875" style="6" hidden="1"/>
    <col min="65" max="66" width="11.5546875" style="4" hidden="1"/>
    <col min="67" max="67" width="11.5546875" style="6" hidden="1"/>
    <col min="68" max="68" width="11.5546875" style="2" hidden="1"/>
    <col min="69" max="70" width="11.5546875" style="4" hidden="1"/>
    <col min="71" max="71" width="11.5546875" style="6" hidden="1"/>
    <col min="72" max="73" width="11.5546875" style="4" hidden="1"/>
    <col min="74" max="74" width="11.5546875" style="6" hidden="1"/>
    <col min="75" max="76" width="11.5546875" style="4" hidden="1"/>
    <col min="77" max="77" width="11.5546875" style="6" hidden="1"/>
    <col min="78" max="16384" width="11.5546875" hidden="1"/>
  </cols>
  <sheetData>
    <row r="1" spans="1:77" x14ac:dyDescent="0.3">
      <c r="A1" s="30" t="s">
        <v>14</v>
      </c>
      <c r="B1" s="30" t="s">
        <v>15</v>
      </c>
      <c r="C1" s="30" t="s">
        <v>16</v>
      </c>
      <c r="D1" s="30" t="s">
        <v>17</v>
      </c>
      <c r="E1" s="30" t="s">
        <v>18</v>
      </c>
      <c r="F1" s="20"/>
      <c r="H1" s="23" t="s">
        <v>19</v>
      </c>
      <c r="I1" s="23"/>
      <c r="J1" s="23"/>
      <c r="K1" s="31" t="s">
        <v>20</v>
      </c>
      <c r="L1" s="24" t="s">
        <v>21</v>
      </c>
      <c r="M1" s="24"/>
      <c r="N1" s="24"/>
      <c r="O1" s="24"/>
      <c r="P1" s="24"/>
      <c r="Q1" s="5"/>
      <c r="R1" s="25" t="s">
        <v>34</v>
      </c>
      <c r="S1" s="25"/>
      <c r="T1" s="25"/>
      <c r="U1" s="25"/>
      <c r="V1" s="25"/>
      <c r="W1" s="25"/>
      <c r="X1" s="25"/>
      <c r="Y1" s="25"/>
      <c r="Z1" s="25"/>
      <c r="AA1" s="25"/>
      <c r="AB1" s="26" t="s">
        <v>35</v>
      </c>
      <c r="AC1" s="26"/>
      <c r="AD1" s="26"/>
      <c r="AE1" s="26"/>
      <c r="AF1" s="26"/>
      <c r="AG1" s="26"/>
      <c r="AH1" s="26"/>
      <c r="AI1" s="26"/>
      <c r="AJ1" s="26"/>
      <c r="AK1" s="26"/>
      <c r="AL1" s="27" t="s">
        <v>36</v>
      </c>
      <c r="AM1" s="27"/>
      <c r="AN1" s="27"/>
      <c r="AO1" s="27"/>
      <c r="AP1" s="27"/>
      <c r="AQ1" s="27"/>
      <c r="AR1" s="27"/>
      <c r="AS1" s="27"/>
      <c r="AT1" s="27"/>
      <c r="AU1" s="27"/>
      <c r="AV1" s="28" t="s">
        <v>37</v>
      </c>
      <c r="AW1" s="28"/>
      <c r="AX1" s="28"/>
      <c r="AY1" s="28"/>
      <c r="AZ1" s="28"/>
      <c r="BA1" s="28"/>
      <c r="BB1" s="28"/>
      <c r="BC1" s="28"/>
      <c r="BD1" s="28"/>
      <c r="BE1" s="28"/>
      <c r="BF1" s="29" t="s">
        <v>22</v>
      </c>
      <c r="BG1" s="29"/>
      <c r="BH1" s="29"/>
      <c r="BI1" s="29"/>
      <c r="BJ1" s="29"/>
      <c r="BK1" s="29"/>
      <c r="BL1" s="29"/>
      <c r="BM1" s="29"/>
      <c r="BN1" s="29"/>
      <c r="BO1" s="29"/>
      <c r="BP1" s="26" t="s">
        <v>152</v>
      </c>
      <c r="BQ1" s="26"/>
      <c r="BR1" s="26"/>
      <c r="BS1" s="26"/>
      <c r="BT1" s="26"/>
      <c r="BU1" s="26"/>
      <c r="BV1" s="26"/>
      <c r="BW1" s="26"/>
      <c r="BX1" s="26"/>
      <c r="BY1" s="26"/>
    </row>
    <row r="2" spans="1:77" x14ac:dyDescent="0.3">
      <c r="A2" s="30"/>
      <c r="B2" s="30"/>
      <c r="C2" s="30"/>
      <c r="D2" s="30"/>
      <c r="E2" s="30"/>
      <c r="F2" s="20" t="s">
        <v>23</v>
      </c>
      <c r="G2" t="s">
        <v>24</v>
      </c>
      <c r="H2" s="6" t="s">
        <v>3</v>
      </c>
      <c r="I2" s="6" t="s">
        <v>25</v>
      </c>
      <c r="J2" s="1" t="s">
        <v>26</v>
      </c>
      <c r="K2" s="31"/>
      <c r="L2" s="15" t="s">
        <v>38</v>
      </c>
      <c r="M2" s="5" t="s">
        <v>5</v>
      </c>
      <c r="N2" s="5" t="s">
        <v>6</v>
      </c>
      <c r="O2" s="5" t="s">
        <v>7</v>
      </c>
      <c r="P2" s="5" t="s">
        <v>8</v>
      </c>
      <c r="Q2" s="5" t="s">
        <v>151</v>
      </c>
      <c r="R2" s="22" t="s">
        <v>39</v>
      </c>
      <c r="S2" s="11" t="s">
        <v>5</v>
      </c>
      <c r="T2" s="11" t="s">
        <v>6</v>
      </c>
      <c r="U2" s="7" t="s">
        <v>27</v>
      </c>
      <c r="V2" s="11" t="s">
        <v>7</v>
      </c>
      <c r="W2" s="11" t="s">
        <v>8</v>
      </c>
      <c r="X2" s="7" t="s">
        <v>27</v>
      </c>
      <c r="Y2" s="11" t="s">
        <v>28</v>
      </c>
      <c r="Z2" s="11" t="s">
        <v>29</v>
      </c>
      <c r="AA2" s="7" t="s">
        <v>27</v>
      </c>
      <c r="AB2" s="18" t="s">
        <v>39</v>
      </c>
      <c r="AC2" s="3" t="s">
        <v>5</v>
      </c>
      <c r="AD2" s="3" t="s">
        <v>6</v>
      </c>
      <c r="AE2" s="8" t="s">
        <v>27</v>
      </c>
      <c r="AF2" s="3" t="s">
        <v>30</v>
      </c>
      <c r="AG2" s="3" t="s">
        <v>31</v>
      </c>
      <c r="AH2" s="8" t="s">
        <v>27</v>
      </c>
      <c r="AI2" s="3" t="s">
        <v>32</v>
      </c>
      <c r="AJ2" s="3" t="s">
        <v>33</v>
      </c>
      <c r="AK2" s="8" t="s">
        <v>27</v>
      </c>
      <c r="AL2" s="21" t="s">
        <v>39</v>
      </c>
      <c r="AM2" s="10" t="s">
        <v>5</v>
      </c>
      <c r="AN2" s="10" t="s">
        <v>6</v>
      </c>
      <c r="AO2" s="9" t="s">
        <v>27</v>
      </c>
      <c r="AP2" s="10" t="s">
        <v>7</v>
      </c>
      <c r="AQ2" s="10" t="s">
        <v>8</v>
      </c>
      <c r="AR2" s="9" t="s">
        <v>27</v>
      </c>
      <c r="AS2" s="10" t="s">
        <v>28</v>
      </c>
      <c r="AT2" s="10" t="s">
        <v>29</v>
      </c>
      <c r="AU2" s="9" t="s">
        <v>27</v>
      </c>
      <c r="AV2" s="19" t="s">
        <v>39</v>
      </c>
      <c r="AW2" s="12" t="s">
        <v>5</v>
      </c>
      <c r="AX2" s="12" t="s">
        <v>6</v>
      </c>
      <c r="AY2" s="14" t="s">
        <v>27</v>
      </c>
      <c r="AZ2" s="12" t="s">
        <v>7</v>
      </c>
      <c r="BA2" s="12" t="s">
        <v>8</v>
      </c>
      <c r="BB2" s="14" t="s">
        <v>27</v>
      </c>
      <c r="BC2" s="12" t="s">
        <v>28</v>
      </c>
      <c r="BD2" s="12" t="s">
        <v>29</v>
      </c>
      <c r="BE2" s="14" t="s">
        <v>27</v>
      </c>
      <c r="BF2" s="17" t="s">
        <v>39</v>
      </c>
      <c r="BG2" s="13" t="s">
        <v>5</v>
      </c>
      <c r="BH2" s="13" t="s">
        <v>6</v>
      </c>
      <c r="BI2" s="16" t="s">
        <v>27</v>
      </c>
      <c r="BJ2" s="13" t="s">
        <v>7</v>
      </c>
      <c r="BK2" s="13" t="s">
        <v>8</v>
      </c>
      <c r="BL2" s="16" t="s">
        <v>27</v>
      </c>
      <c r="BM2" s="13" t="s">
        <v>28</v>
      </c>
      <c r="BN2" s="13" t="s">
        <v>29</v>
      </c>
      <c r="BO2" s="16" t="s">
        <v>27</v>
      </c>
      <c r="BP2" s="18" t="s">
        <v>39</v>
      </c>
      <c r="BQ2" s="3" t="s">
        <v>5</v>
      </c>
      <c r="BR2" s="3" t="s">
        <v>6</v>
      </c>
      <c r="BS2" s="8" t="s">
        <v>27</v>
      </c>
      <c r="BT2" s="3" t="s">
        <v>7</v>
      </c>
      <c r="BU2" s="3" t="s">
        <v>8</v>
      </c>
      <c r="BV2" s="8" t="s">
        <v>27</v>
      </c>
      <c r="BW2" s="3" t="s">
        <v>28</v>
      </c>
      <c r="BX2" s="3" t="s">
        <v>29</v>
      </c>
      <c r="BY2" s="8" t="s">
        <v>27</v>
      </c>
    </row>
    <row r="3" spans="1:77" x14ac:dyDescent="0.3">
      <c r="A3" t="s">
        <v>92</v>
      </c>
      <c r="B3" t="s">
        <v>93</v>
      </c>
      <c r="C3" s="1">
        <v>2002</v>
      </c>
      <c r="D3" s="1">
        <v>18</v>
      </c>
      <c r="E3" t="s">
        <v>44</v>
      </c>
      <c r="F3" s="1" t="s">
        <v>71</v>
      </c>
      <c r="G3" t="s">
        <v>159</v>
      </c>
      <c r="H3" s="6">
        <f>U3+AE3+AO3+AY3+BI3+BS3</f>
        <v>1</v>
      </c>
      <c r="I3" s="6">
        <f>X3+AA3+AH3+AK3+AR3+AU3+BB3+BE3+BL3+BO3+BV3+BY3</f>
        <v>2</v>
      </c>
      <c r="J3" s="1" t="str">
        <f>IF(AND(H3&gt;0,I3&gt;0,K3&gt;=Q3),"Ja","Nein")</f>
        <v>Nein</v>
      </c>
      <c r="K3" s="4">
        <f>MAX(T3,AD3,AN3,AX3,BH3,BR3)+LARGE((T3,AD3,AN3,AX3,BH3,BR3),2)+MAX(W3,Z3,AG3,AJ3,AQ3,AT3,BA3,BD3,BK3,BN3,BU3,BX3)+LARGE((W3,Z3,AG3,AJ3,AQ3,AT3,BA3,BD3,BK3,BN3,BU3,BX3),2)</f>
        <v>146.44</v>
      </c>
      <c r="L3" s="2">
        <f>VLOOKUP(C3,Quali_W[#All],4,0)</f>
        <v>1.2</v>
      </c>
      <c r="M3" s="4">
        <f>VLOOKUP(C3,Quali_W[#All],5,0)</f>
        <v>32.200000000000003</v>
      </c>
      <c r="N3" s="4">
        <f>VLOOKUP(C3,Quali_W[#All],6,0)</f>
        <v>42.9</v>
      </c>
      <c r="O3" s="4">
        <f>VLOOKUP(C3,Quali_W[#All],7,0)</f>
        <v>30.4</v>
      </c>
      <c r="P3" s="4">
        <f>VLOOKUP(C3,Quali_W[#All],8,0)</f>
        <v>49.2</v>
      </c>
      <c r="Q3" s="4">
        <f>VLOOKUP(C3,Quali_W[#All],9,0)</f>
        <v>184.2</v>
      </c>
      <c r="R3" s="2">
        <v>2.2999999999999998</v>
      </c>
      <c r="S3" s="4">
        <v>33.44</v>
      </c>
      <c r="T3" s="4">
        <v>45.040000000000006</v>
      </c>
      <c r="U3" s="6">
        <f>IF(AND(R3&gt;=$L3,S3&gt;=$M3,T3&gt;=$N3),1,0)</f>
        <v>1</v>
      </c>
      <c r="V3" s="4">
        <v>33.17</v>
      </c>
      <c r="W3" s="4">
        <v>50.77</v>
      </c>
      <c r="X3" s="6">
        <f>IF(AND(V3&gt;=$O3,W3&gt;=$P3),1,0)</f>
        <v>1</v>
      </c>
      <c r="Y3" s="4">
        <v>33.33</v>
      </c>
      <c r="Z3" s="4">
        <v>50.63000000000001</v>
      </c>
      <c r="AA3" s="6">
        <f>IF(AND(Y3&gt;=$O3,Z3&gt;=$P3),1,0)</f>
        <v>1</v>
      </c>
      <c r="AB3" s="2">
        <v>0</v>
      </c>
      <c r="AC3" s="4">
        <v>0</v>
      </c>
      <c r="AD3" s="4">
        <v>0</v>
      </c>
      <c r="AE3" s="6">
        <f>IF(AND(AB3&gt;=$L3,AC3&gt;=$M3,AD3&gt;=$N3),1,0)</f>
        <v>0</v>
      </c>
      <c r="AF3" s="4">
        <v>0</v>
      </c>
      <c r="AG3" s="4">
        <v>0</v>
      </c>
      <c r="AH3" s="6">
        <f>IF(AND(AF3&gt;=$O3,AG3&gt;=$P3),1,0)</f>
        <v>0</v>
      </c>
      <c r="AI3" s="4">
        <v>0</v>
      </c>
      <c r="AJ3" s="4">
        <v>0</v>
      </c>
      <c r="AK3" s="6">
        <f>IF(AND(AI3&gt;=$O3,AJ3&gt;=$P3),1,0)</f>
        <v>0</v>
      </c>
      <c r="AO3" s="6">
        <f>IF(AND(AL3&gt;=$L3,AM3&gt;=$M3,AN3&gt;=$N3),1,0)</f>
        <v>0</v>
      </c>
      <c r="AR3" s="6">
        <f>IF(AND(AP3&gt;=$O3,AQ3&gt;=$P3),1,0)</f>
        <v>0</v>
      </c>
      <c r="AU3" s="6">
        <f>IF(AND(AS3&gt;=$O3,AT3&gt;=$P3),1,0)</f>
        <v>0</v>
      </c>
      <c r="AY3" s="6">
        <f>IF(AND(AV3&gt;=$L3,AW3&gt;=$M3,AX3&gt;=$N3),1,0)</f>
        <v>0</v>
      </c>
      <c r="BB3" s="6">
        <f>IF(AND(AZ3&gt;=$O3,BA3&gt;=$P3),1,0)</f>
        <v>0</v>
      </c>
      <c r="BE3" s="6">
        <f>IF(AND(BC3&gt;=$O3,BD3&gt;=$P3),1,0)</f>
        <v>0</v>
      </c>
      <c r="BI3" s="6">
        <f>IF(AND(BF3&gt;=$L3,BG3&gt;=$M3,BH3&gt;=$N3),1,0)</f>
        <v>0</v>
      </c>
      <c r="BL3" s="6">
        <f>IF(AND(BJ3&gt;=$O3,BK3&gt;=$P3),1,0)</f>
        <v>0</v>
      </c>
      <c r="BO3" s="6">
        <f>IF(AND(BM3&gt;=$O3,BN3&gt;=$P3),1,0)</f>
        <v>0</v>
      </c>
      <c r="BS3" s="6">
        <f>IF(AND(BP3&gt;=$L3,BQ3&gt;=$M3,BR3&gt;=$N3),1,0)</f>
        <v>0</v>
      </c>
      <c r="BV3" s="6">
        <f>IF(AND(BT3&gt;=$O3,BU3&gt;=$P3),1,0)</f>
        <v>0</v>
      </c>
      <c r="BY3" s="6">
        <f>IF(AND(BW3&gt;=$O3,BX3&gt;=$P3),1,0)</f>
        <v>0</v>
      </c>
    </row>
    <row r="4" spans="1:77" x14ac:dyDescent="0.3">
      <c r="A4" t="s">
        <v>88</v>
      </c>
      <c r="B4" t="s">
        <v>89</v>
      </c>
      <c r="C4" s="1">
        <v>2004</v>
      </c>
      <c r="D4" s="1">
        <v>16</v>
      </c>
      <c r="E4" t="s">
        <v>140</v>
      </c>
      <c r="F4" s="1" t="s">
        <v>71</v>
      </c>
      <c r="G4" t="s">
        <v>188</v>
      </c>
      <c r="H4" s="6">
        <f>U4+AE4+AO4+AY4+BI4+BS4</f>
        <v>1</v>
      </c>
      <c r="I4" s="6">
        <f>X4+AA4+AH4+AK4+AR4+AU4+BB4+BE4+BL4+BO4+BV4+BY4</f>
        <v>2</v>
      </c>
      <c r="J4" s="1" t="str">
        <f>IF(AND(H4&gt;0,I4&gt;0,K4&gt;=Q4),"Ja","Nein")</f>
        <v>Nein</v>
      </c>
      <c r="K4" s="4">
        <f>MAX(T4,AD4,AN4,AX4,BH4,BR4)+LARGE((T4,AD4,AN4,AX4,BH4,BR4),2)+MAX(W4,Z4,AG4,AJ4,AQ4,AT4,BA4,BD4,BK4,BN4,BU4,BX4)+LARGE((W4,Z4,AG4,AJ4,AQ4,AT4,BA4,BD4,BK4,BN4,BU4,BX4),2)</f>
        <v>142.72</v>
      </c>
      <c r="L4" s="2">
        <f>VLOOKUP(C4,Quali_W[#All],4,0)</f>
        <v>0</v>
      </c>
      <c r="M4" s="4">
        <f>VLOOKUP(C4,Quali_W[#All],5,0)</f>
        <v>31.8</v>
      </c>
      <c r="N4" s="4">
        <f>VLOOKUP(C4,Quali_W[#All],6,0)</f>
        <v>41.3</v>
      </c>
      <c r="O4" s="4">
        <f>VLOOKUP(C4,Quali_W[#All],7,0)</f>
        <v>30.2</v>
      </c>
      <c r="P4" s="4">
        <f>VLOOKUP(C4,Quali_W[#All],8,0)</f>
        <v>48.1</v>
      </c>
      <c r="Q4" s="4">
        <f>VLOOKUP(C4,Quali_W[#All],9,0)</f>
        <v>178.8</v>
      </c>
      <c r="R4" s="2">
        <v>0</v>
      </c>
      <c r="S4" s="4">
        <v>33.270000000000003</v>
      </c>
      <c r="T4" s="4">
        <v>42.67</v>
      </c>
      <c r="U4" s="6">
        <f>IF(AND(R4&gt;=$L4,S4&gt;=$M4,T4&gt;=$N4),1,0)</f>
        <v>1</v>
      </c>
      <c r="V4" s="4">
        <v>32.445000000000007</v>
      </c>
      <c r="W4" s="4">
        <v>50.245000000000005</v>
      </c>
      <c r="X4" s="6">
        <f>IF(AND(V4&gt;=$O4,W4&gt;=$P4),1,0)</f>
        <v>1</v>
      </c>
      <c r="Y4" s="4">
        <v>32.104999999999997</v>
      </c>
      <c r="Z4" s="4">
        <v>49.805</v>
      </c>
      <c r="AA4" s="6">
        <f>IF(AND(Y4&gt;=$O4,Z4&gt;=$P4),1,0)</f>
        <v>1</v>
      </c>
      <c r="AB4" s="2">
        <v>0</v>
      </c>
      <c r="AC4" s="4">
        <v>0</v>
      </c>
      <c r="AD4" s="4">
        <v>0</v>
      </c>
      <c r="AE4" s="6">
        <f>IF(AND(AB4&gt;=$L4,AC4&gt;=$M4,AD4&gt;=$N4),1,0)</f>
        <v>0</v>
      </c>
      <c r="AF4" s="4">
        <v>0</v>
      </c>
      <c r="AG4" s="4">
        <v>0</v>
      </c>
      <c r="AH4" s="6">
        <f>IF(AND(AF4&gt;=$O4,AG4&gt;=$P4),1,0)</f>
        <v>0</v>
      </c>
      <c r="AI4" s="4">
        <v>0</v>
      </c>
      <c r="AJ4" s="4">
        <v>0</v>
      </c>
      <c r="AK4" s="6">
        <f>IF(AND(AI4&gt;=$O4,AJ4&gt;=$P4),1,0)</f>
        <v>0</v>
      </c>
      <c r="AO4" s="6">
        <f>IF(AND(AL4&gt;=$L4,AM4&gt;=$M4,AN4&gt;=$N4),1,0)</f>
        <v>0</v>
      </c>
      <c r="AR4" s="6">
        <f>IF(AND(AP4&gt;=$O4,AQ4&gt;=$P4),1,0)</f>
        <v>0</v>
      </c>
      <c r="AU4" s="6">
        <f>IF(AND(AS4&gt;=$O4,AT4&gt;=$P4),1,0)</f>
        <v>0</v>
      </c>
      <c r="AY4" s="6">
        <f>IF(AND(AV4&gt;=$L4,AW4&gt;=$M4,AX4&gt;=$N4),1,0)</f>
        <v>0</v>
      </c>
      <c r="BB4" s="6">
        <f>IF(AND(AZ4&gt;=$O4,BA4&gt;=$P4),1,0)</f>
        <v>0</v>
      </c>
      <c r="BE4" s="6">
        <f>IF(AND(BC4&gt;=$O4,BD4&gt;=$P4),1,0)</f>
        <v>0</v>
      </c>
      <c r="BI4" s="6">
        <f>IF(AND(BF4&gt;=$L4,BG4&gt;=$M4,BH4&gt;=$N4),1,0)</f>
        <v>0</v>
      </c>
      <c r="BL4" s="6">
        <f>IF(AND(BJ4&gt;=$O4,BK4&gt;=$P4),1,0)</f>
        <v>0</v>
      </c>
      <c r="BO4" s="6">
        <f>IF(AND(BM4&gt;=$O4,BN4&gt;=$P4),1,0)</f>
        <v>0</v>
      </c>
      <c r="BS4" s="6">
        <f t="shared" ref="BS4:BS67" si="0">IF(AND(BP4&gt;=$L4,BQ4&gt;=$M4,BR4&gt;=$N4),1,0)</f>
        <v>0</v>
      </c>
      <c r="BV4" s="6">
        <f t="shared" ref="BV4:BV67" si="1">IF(AND(BT4&gt;=$O4,BU4&gt;=$P4),1,0)</f>
        <v>0</v>
      </c>
      <c r="BY4" s="6">
        <f t="shared" ref="BY4:BY67" si="2">IF(AND(BW4&gt;=$O4,BX4&gt;=$P4),1,0)</f>
        <v>0</v>
      </c>
    </row>
    <row r="5" spans="1:77" x14ac:dyDescent="0.3">
      <c r="A5" t="s">
        <v>96</v>
      </c>
      <c r="B5" t="s">
        <v>97</v>
      </c>
      <c r="C5" s="1">
        <v>2001</v>
      </c>
      <c r="D5" s="1">
        <v>19</v>
      </c>
      <c r="E5" t="s">
        <v>140</v>
      </c>
      <c r="F5" s="1" t="s">
        <v>71</v>
      </c>
      <c r="G5" t="s">
        <v>166</v>
      </c>
      <c r="H5" s="6">
        <f>U5+AE5+AO5+AY5+BI5+BS5</f>
        <v>0</v>
      </c>
      <c r="I5" s="6">
        <f>X5+AA5+AH5+AK5+AR5+AU5+BB5+BE5+BL5+BO5+BV5+BY5</f>
        <v>1</v>
      </c>
      <c r="J5" s="1" t="str">
        <f>IF(AND(H5&gt;0,I5&gt;0,K5&gt;=Q5),"Ja","Nein")</f>
        <v>Nein</v>
      </c>
      <c r="K5" s="4">
        <f>MAX(T5,AD5,AN5,AX5,BH5,BR5)+LARGE((T5,AD5,AN5,AX5,BH5,BR5),2)+MAX(W5,Z5,AG5,AJ5,AQ5,AT5,BA5,BD5,BK5,BN5,BU5,BX5)+LARGE((W5,Z5,AG5,AJ5,AQ5,AT5,BA5,BD5,BK5,BN5,BU5,BX5),2)</f>
        <v>141.27000000000001</v>
      </c>
      <c r="L5" s="2">
        <f>VLOOKUP(C5,Quali_W[#All],4,0)</f>
        <v>1.5</v>
      </c>
      <c r="M5" s="4">
        <f>VLOOKUP(C5,Quali_W[#All],5,0)</f>
        <v>32.6</v>
      </c>
      <c r="N5" s="4">
        <f>VLOOKUP(C5,Quali_W[#All],6,0)</f>
        <v>43.6</v>
      </c>
      <c r="O5" s="4">
        <f>VLOOKUP(C5,Quali_W[#All],7,0)</f>
        <v>30.5</v>
      </c>
      <c r="P5" s="4">
        <f>VLOOKUP(C5,Quali_W[#All],8,0)</f>
        <v>50</v>
      </c>
      <c r="Q5" s="4">
        <f>VLOOKUP(C5,Quali_W[#All],9,0)</f>
        <v>187.2</v>
      </c>
      <c r="R5" s="2">
        <v>1.7</v>
      </c>
      <c r="S5" s="4">
        <v>31.750000000000004</v>
      </c>
      <c r="T5" s="4">
        <v>42.550000000000004</v>
      </c>
      <c r="U5" s="6">
        <f>IF(AND(R5&gt;=$L5,S5&gt;=$M5,T5&gt;=$N5),1,0)</f>
        <v>0</v>
      </c>
      <c r="V5" s="4">
        <v>31.35</v>
      </c>
      <c r="W5" s="4">
        <v>50.15</v>
      </c>
      <c r="X5" s="6">
        <f>IF(AND(V5&gt;=$O5,W5&gt;=$P5),1,0)</f>
        <v>1</v>
      </c>
      <c r="Y5" s="4">
        <v>30.17</v>
      </c>
      <c r="Z5" s="4">
        <v>48.570000000000007</v>
      </c>
      <c r="AA5" s="6">
        <f>IF(AND(Y5&gt;=$O5,Z5&gt;=$P5),1,0)</f>
        <v>0</v>
      </c>
      <c r="AB5" s="2">
        <v>0</v>
      </c>
      <c r="AC5" s="4">
        <v>0</v>
      </c>
      <c r="AD5" s="4">
        <v>0</v>
      </c>
      <c r="AE5" s="6">
        <f>IF(AND(AB5&gt;=$L5,AC5&gt;=$M5,AD5&gt;=$N5),1,0)</f>
        <v>0</v>
      </c>
      <c r="AF5" s="4">
        <v>0</v>
      </c>
      <c r="AG5" s="4">
        <v>0</v>
      </c>
      <c r="AH5" s="6">
        <f>IF(AND(AF5&gt;=$O5,AG5&gt;=$P5),1,0)</f>
        <v>0</v>
      </c>
      <c r="AI5" s="4">
        <v>0</v>
      </c>
      <c r="AJ5" s="4">
        <v>0</v>
      </c>
      <c r="AK5" s="6">
        <f>IF(AND(AI5&gt;=$O5,AJ5&gt;=$P5),1,0)</f>
        <v>0</v>
      </c>
      <c r="AO5" s="6">
        <f>IF(AND(AL5&gt;=$L5,AM5&gt;=$M5,AN5&gt;=$N5),1,0)</f>
        <v>0</v>
      </c>
      <c r="AR5" s="6">
        <f>IF(AND(AP5&gt;=$O5,AQ5&gt;=$P5),1,0)</f>
        <v>0</v>
      </c>
      <c r="AU5" s="6">
        <f>IF(AND(AS5&gt;=$O5,AT5&gt;=$P5),1,0)</f>
        <v>0</v>
      </c>
      <c r="AY5" s="6">
        <f>IF(AND(AV5&gt;=$L5,AW5&gt;=$M5,AX5&gt;=$N5),1,0)</f>
        <v>0</v>
      </c>
      <c r="BB5" s="6">
        <f>IF(AND(AZ5&gt;=$O5,BA5&gt;=$P5),1,0)</f>
        <v>0</v>
      </c>
      <c r="BE5" s="6">
        <f>IF(AND(BC5&gt;=$O5,BD5&gt;=$P5),1,0)</f>
        <v>0</v>
      </c>
      <c r="BI5" s="6">
        <f>IF(AND(BF5&gt;=$L5,BG5&gt;=$M5,BH5&gt;=$N5),1,0)</f>
        <v>0</v>
      </c>
      <c r="BL5" s="6">
        <f>IF(AND(BJ5&gt;=$O5,BK5&gt;=$P5),1,0)</f>
        <v>0</v>
      </c>
      <c r="BO5" s="6">
        <f>IF(AND(BM5&gt;=$O5,BN5&gt;=$P5),1,0)</f>
        <v>0</v>
      </c>
      <c r="BS5" s="6">
        <f t="shared" si="0"/>
        <v>0</v>
      </c>
      <c r="BV5" s="6">
        <f t="shared" si="1"/>
        <v>0</v>
      </c>
      <c r="BY5" s="6">
        <f t="shared" si="2"/>
        <v>0</v>
      </c>
    </row>
    <row r="6" spans="1:77" x14ac:dyDescent="0.3">
      <c r="A6" t="s">
        <v>74</v>
      </c>
      <c r="B6" t="s">
        <v>75</v>
      </c>
      <c r="C6" s="1">
        <v>2003</v>
      </c>
      <c r="D6" s="1">
        <v>17</v>
      </c>
      <c r="E6" t="s">
        <v>140</v>
      </c>
      <c r="F6" s="1" t="s">
        <v>71</v>
      </c>
      <c r="G6" t="s">
        <v>170</v>
      </c>
      <c r="H6" s="6">
        <f>U6+AE6+AO6+AY6+BI6+BS6</f>
        <v>1</v>
      </c>
      <c r="I6" s="6">
        <f>X6+AA6+AH6+AK6+AR6+AU6+BB6+BE6+BL6+BO6+BV6+BY6</f>
        <v>2</v>
      </c>
      <c r="J6" s="1" t="str">
        <f>IF(AND(H6&gt;0,I6&gt;0,K6&gt;=Q6),"Ja","Nein")</f>
        <v>Nein</v>
      </c>
      <c r="K6" s="4">
        <f>MAX(T6,AD6,AN6,AX6,BH6,BR6)+LARGE((T6,AD6,AN6,AX6,BH6,BR6),2)+MAX(W6,Z6,AG6,AJ6,AQ6,AT6,BA6,BD6,BK6,BN6,BU6,BX6)+LARGE((W6,Z6,AG6,AJ6,AQ6,AT6,BA6,BD6,BK6,BN6,BU6,BX6),2)</f>
        <v>139.97</v>
      </c>
      <c r="L6" s="2">
        <f>VLOOKUP(C6,Quali_W[#All],4,0)</f>
        <v>0</v>
      </c>
      <c r="M6" s="4">
        <f>VLOOKUP(C6,Quali_W[#All],5,0)</f>
        <v>32.200000000000003</v>
      </c>
      <c r="N6" s="4">
        <f>VLOOKUP(C6,Quali_W[#All],6,0)</f>
        <v>41.7</v>
      </c>
      <c r="O6" s="4">
        <f>VLOOKUP(C6,Quali_W[#All],7,0)</f>
        <v>30.3</v>
      </c>
      <c r="P6" s="4">
        <f>VLOOKUP(C6,Quali_W[#All],8,0)</f>
        <v>48.7</v>
      </c>
      <c r="Q6" s="4">
        <f>VLOOKUP(C6,Quali_W[#All],9,0)</f>
        <v>180.8</v>
      </c>
      <c r="R6" s="2">
        <v>0</v>
      </c>
      <c r="S6" s="4">
        <v>32.54</v>
      </c>
      <c r="T6" s="4">
        <v>42.04</v>
      </c>
      <c r="U6" s="6">
        <f>IF(AND(R6&gt;=$L6,S6&gt;=$M6,T6&gt;=$N6),1,0)</f>
        <v>1</v>
      </c>
      <c r="V6" s="4">
        <v>30.965000000000003</v>
      </c>
      <c r="W6" s="4">
        <v>48.865000000000009</v>
      </c>
      <c r="X6" s="6">
        <f>IF(AND(V6&gt;=$O6,W6&gt;=$P6),1,0)</f>
        <v>1</v>
      </c>
      <c r="Y6" s="4">
        <v>31.165000000000003</v>
      </c>
      <c r="Z6" s="4">
        <v>49.064999999999998</v>
      </c>
      <c r="AA6" s="6">
        <f>IF(AND(Y6&gt;=$O6,Z6&gt;=$P6),1,0)</f>
        <v>1</v>
      </c>
      <c r="AB6" s="2">
        <v>0</v>
      </c>
      <c r="AC6" s="4">
        <v>0</v>
      </c>
      <c r="AD6" s="4">
        <v>0</v>
      </c>
      <c r="AE6" s="6">
        <f>IF(AND(AB6&gt;=$L6,AC6&gt;=$M6,AD6&gt;=$N6),1,0)</f>
        <v>0</v>
      </c>
      <c r="AF6" s="4">
        <v>0</v>
      </c>
      <c r="AG6" s="4">
        <v>0</v>
      </c>
      <c r="AH6" s="6">
        <f>IF(AND(AF6&gt;=$O6,AG6&gt;=$P6),1,0)</f>
        <v>0</v>
      </c>
      <c r="AI6" s="4">
        <v>0</v>
      </c>
      <c r="AJ6" s="4">
        <v>0</v>
      </c>
      <c r="AK6" s="6">
        <f>IF(AND(AI6&gt;=$O6,AJ6&gt;=$P6),1,0)</f>
        <v>0</v>
      </c>
      <c r="AO6" s="6">
        <f>IF(AND(AL6&gt;=$L6,AM6&gt;=$M6,AN6&gt;=$N6),1,0)</f>
        <v>0</v>
      </c>
      <c r="AR6" s="6">
        <f>IF(AND(AP6&gt;=$O6,AQ6&gt;=$P6),1,0)</f>
        <v>0</v>
      </c>
      <c r="AU6" s="6">
        <f>IF(AND(AS6&gt;=$O6,AT6&gt;=$P6),1,0)</f>
        <v>0</v>
      </c>
      <c r="AY6" s="6">
        <f>IF(AND(AV6&gt;=$L6,AW6&gt;=$M6,AX6&gt;=$N6),1,0)</f>
        <v>0</v>
      </c>
      <c r="BB6" s="6">
        <f>IF(AND(AZ6&gt;=$O6,BA6&gt;=$P6),1,0)</f>
        <v>0</v>
      </c>
      <c r="BE6" s="6">
        <f>IF(AND(BC6&gt;=$O6,BD6&gt;=$P6),1,0)</f>
        <v>0</v>
      </c>
      <c r="BI6" s="6">
        <f>IF(AND(BF6&gt;=$L6,BG6&gt;=$M6,BH6&gt;=$N6),1,0)</f>
        <v>0</v>
      </c>
      <c r="BL6" s="6">
        <f>IF(AND(BJ6&gt;=$O6,BK6&gt;=$P6),1,0)</f>
        <v>0</v>
      </c>
      <c r="BO6" s="6">
        <f>IF(AND(BM6&gt;=$O6,BN6&gt;=$P6),1,0)</f>
        <v>0</v>
      </c>
      <c r="BS6" s="6">
        <f t="shared" si="0"/>
        <v>0</v>
      </c>
      <c r="BV6" s="6">
        <f t="shared" si="1"/>
        <v>0</v>
      </c>
      <c r="BY6" s="6">
        <f t="shared" si="2"/>
        <v>0</v>
      </c>
    </row>
    <row r="7" spans="1:77" x14ac:dyDescent="0.3">
      <c r="A7" t="s">
        <v>78</v>
      </c>
      <c r="B7" t="s">
        <v>79</v>
      </c>
      <c r="C7" s="1">
        <v>2004</v>
      </c>
      <c r="D7" s="1">
        <v>16</v>
      </c>
      <c r="E7" t="s">
        <v>65</v>
      </c>
      <c r="F7" s="1" t="s">
        <v>71</v>
      </c>
      <c r="G7" t="s">
        <v>178</v>
      </c>
      <c r="H7" s="6">
        <f>U7+AE7+AO7+AY7+BI7+BS7</f>
        <v>1</v>
      </c>
      <c r="I7" s="6">
        <f>X7+AA7+AH7+AK7+AR7+AU7+BB7+BE7+BL7+BO7+BV7+BY7</f>
        <v>2</v>
      </c>
      <c r="J7" s="1" t="str">
        <f>IF(AND(H7&gt;0,I7&gt;0,K7&gt;=Q7),"Ja","Nein")</f>
        <v>Nein</v>
      </c>
      <c r="K7" s="4">
        <f>MAX(T7,AD7,AN7,AX7,BH7,BR7)+LARGE((T7,AD7,AN7,AX7,BH7,BR7),2)+MAX(W7,Z7,AG7,AJ7,AQ7,AT7,BA7,BD7,BK7,BN7,BU7,BX7)+LARGE((W7,Z7,AG7,AJ7,AQ7,AT7,BA7,BD7,BK7,BN7,BU7,BX7),2)</f>
        <v>139.9</v>
      </c>
      <c r="L7" s="2">
        <f>VLOOKUP(C7,Quali_W[#All],4,0)</f>
        <v>0</v>
      </c>
      <c r="M7" s="4">
        <f>VLOOKUP(C7,Quali_W[#All],5,0)</f>
        <v>31.8</v>
      </c>
      <c r="N7" s="4">
        <f>VLOOKUP(C7,Quali_W[#All],6,0)</f>
        <v>41.3</v>
      </c>
      <c r="O7" s="4">
        <f>VLOOKUP(C7,Quali_W[#All],7,0)</f>
        <v>30.2</v>
      </c>
      <c r="P7" s="4">
        <f>VLOOKUP(C7,Quali_W[#All],8,0)</f>
        <v>48.1</v>
      </c>
      <c r="Q7" s="4">
        <f>VLOOKUP(C7,Quali_W[#All],9,0)</f>
        <v>178.8</v>
      </c>
      <c r="R7" s="2">
        <v>0</v>
      </c>
      <c r="S7" s="4">
        <v>32.484999999999999</v>
      </c>
      <c r="T7" s="4">
        <v>42.185000000000002</v>
      </c>
      <c r="U7" s="6">
        <f>IF(AND(R7&gt;=$L7,S7&gt;=$M7,T7&gt;=$N7),1,0)</f>
        <v>1</v>
      </c>
      <c r="V7" s="4">
        <v>31.4</v>
      </c>
      <c r="W7" s="4">
        <v>49</v>
      </c>
      <c r="X7" s="6">
        <f>IF(AND(V7&gt;=$O7,W7&gt;=$P7),1,0)</f>
        <v>1</v>
      </c>
      <c r="Y7" s="4">
        <v>31.215000000000003</v>
      </c>
      <c r="Z7" s="4">
        <v>48.715000000000003</v>
      </c>
      <c r="AA7" s="6">
        <f>IF(AND(Y7&gt;=$O7,Z7&gt;=$P7),1,0)</f>
        <v>1</v>
      </c>
      <c r="AB7" s="2">
        <v>0</v>
      </c>
      <c r="AC7" s="4">
        <v>0</v>
      </c>
      <c r="AD7" s="4">
        <v>0</v>
      </c>
      <c r="AE7" s="6">
        <f>IF(AND(AB7&gt;=$L7,AC7&gt;=$M7,AD7&gt;=$N7),1,0)</f>
        <v>0</v>
      </c>
      <c r="AF7" s="4">
        <v>0</v>
      </c>
      <c r="AG7" s="4">
        <v>0</v>
      </c>
      <c r="AH7" s="6">
        <f>IF(AND(AF7&gt;=$O7,AG7&gt;=$P7),1,0)</f>
        <v>0</v>
      </c>
      <c r="AI7" s="4">
        <v>0</v>
      </c>
      <c r="AJ7" s="4">
        <v>0</v>
      </c>
      <c r="AK7" s="6">
        <f>IF(AND(AI7&gt;=$O7,AJ7&gt;=$P7),1,0)</f>
        <v>0</v>
      </c>
      <c r="AO7" s="6">
        <f>IF(AND(AL7&gt;=$L7,AM7&gt;=$M7,AN7&gt;=$N7),1,0)</f>
        <v>0</v>
      </c>
      <c r="AR7" s="6">
        <f>IF(AND(AP7&gt;=$O7,AQ7&gt;=$P7),1,0)</f>
        <v>0</v>
      </c>
      <c r="AU7" s="6">
        <f>IF(AND(AS7&gt;=$O7,AT7&gt;=$P7),1,0)</f>
        <v>0</v>
      </c>
      <c r="AY7" s="6">
        <f>IF(AND(AV7&gt;=$L7,AW7&gt;=$M7,AX7&gt;=$N7),1,0)</f>
        <v>0</v>
      </c>
      <c r="BB7" s="6">
        <f>IF(AND(AZ7&gt;=$O7,BA7&gt;=$P7),1,0)</f>
        <v>0</v>
      </c>
      <c r="BE7" s="6">
        <f>IF(AND(BC7&gt;=$O7,BD7&gt;=$P7),1,0)</f>
        <v>0</v>
      </c>
      <c r="BI7" s="6">
        <f>IF(AND(BF7&gt;=$L7,BG7&gt;=$M7,BH7&gt;=$N7),1,0)</f>
        <v>0</v>
      </c>
      <c r="BL7" s="6">
        <f>IF(AND(BJ7&gt;=$O7,BK7&gt;=$P7),1,0)</f>
        <v>0</v>
      </c>
      <c r="BO7" s="6">
        <f>IF(AND(BM7&gt;=$O7,BN7&gt;=$P7),1,0)</f>
        <v>0</v>
      </c>
      <c r="BS7" s="6">
        <f t="shared" si="0"/>
        <v>0</v>
      </c>
      <c r="BV7" s="6">
        <f t="shared" si="1"/>
        <v>0</v>
      </c>
      <c r="BY7" s="6">
        <f t="shared" si="2"/>
        <v>0</v>
      </c>
    </row>
    <row r="8" spans="1:77" x14ac:dyDescent="0.3">
      <c r="A8" t="s">
        <v>321</v>
      </c>
      <c r="B8" t="s">
        <v>73</v>
      </c>
      <c r="C8" s="1">
        <v>2001</v>
      </c>
      <c r="D8" s="1">
        <v>19</v>
      </c>
      <c r="E8" t="s">
        <v>291</v>
      </c>
      <c r="F8" s="1" t="s">
        <v>71</v>
      </c>
      <c r="G8" t="s">
        <v>160</v>
      </c>
      <c r="H8" s="6">
        <f>U8+AE8+AO8+AY8+BI8+BS8</f>
        <v>0</v>
      </c>
      <c r="I8" s="6">
        <f>X8+AA8+AH8+AK8+AR8+AU8+BB8+BE8+BL8+BO8+BV8+BY8</f>
        <v>0</v>
      </c>
      <c r="J8" s="1" t="str">
        <f>IF(AND(H8&gt;0,I8&gt;0,K8&gt;=Q8),"Ja","Nein")</f>
        <v>Nein</v>
      </c>
      <c r="K8" s="4">
        <f>MAX(T8,AD8,AN8,AX8,BH8,BR8)+LARGE((T8,AD8,AN8,AX8,BH8,BR8),2)+MAX(W8,Z8,AG8,AJ8,AQ8,AT8,BA8,BD8,BK8,BN8,BU8,BX8)+LARGE((W8,Z8,AG8,AJ8,AQ8,AT8,BA8,BD8,BK8,BN8,BU8,BX8),2)</f>
        <v>139.64500000000001</v>
      </c>
      <c r="L8" s="2">
        <f>VLOOKUP(C8,Quali_W[#All],4,0)</f>
        <v>1.5</v>
      </c>
      <c r="M8" s="4">
        <f>VLOOKUP(C8,Quali_W[#All],5,0)</f>
        <v>32.6</v>
      </c>
      <c r="N8" s="4">
        <f>VLOOKUP(C8,Quali_W[#All],6,0)</f>
        <v>43.6</v>
      </c>
      <c r="O8" s="4">
        <f>VLOOKUP(C8,Quali_W[#All],7,0)</f>
        <v>30.5</v>
      </c>
      <c r="P8" s="4">
        <f>VLOOKUP(C8,Quali_W[#All],8,0)</f>
        <v>50</v>
      </c>
      <c r="Q8" s="4">
        <f>VLOOKUP(C8,Quali_W[#All],9,0)</f>
        <v>187.2</v>
      </c>
      <c r="R8" s="2">
        <v>1.5</v>
      </c>
      <c r="S8" s="4">
        <v>31.5</v>
      </c>
      <c r="T8" s="4">
        <v>42.3</v>
      </c>
      <c r="U8" s="6">
        <f>IF(AND(R8&gt;=$L8,S8&gt;=$M8,T8&gt;=$N8),1,0)</f>
        <v>0</v>
      </c>
      <c r="V8" s="4">
        <v>30.985000000000003</v>
      </c>
      <c r="W8" s="4">
        <v>48.085000000000008</v>
      </c>
      <c r="X8" s="6">
        <f>IF(AND(V8&gt;=$O8,W8&gt;=$P8),1,0)</f>
        <v>0</v>
      </c>
      <c r="Y8" s="4">
        <v>31.86</v>
      </c>
      <c r="Z8" s="4">
        <v>49.26</v>
      </c>
      <c r="AA8" s="6">
        <f>IF(AND(Y8&gt;=$O8,Z8&gt;=$P8),1,0)</f>
        <v>0</v>
      </c>
      <c r="AB8" s="2">
        <v>0</v>
      </c>
      <c r="AC8" s="4">
        <v>0</v>
      </c>
      <c r="AD8" s="4">
        <v>0</v>
      </c>
      <c r="AE8" s="6">
        <f>IF(AND(AB8&gt;=$L8,AC8&gt;=$M8,AD8&gt;=$N8),1,0)</f>
        <v>0</v>
      </c>
      <c r="AF8" s="4">
        <v>0</v>
      </c>
      <c r="AG8" s="4">
        <v>0</v>
      </c>
      <c r="AH8" s="6">
        <f>IF(AND(AF8&gt;=$O8,AG8&gt;=$P8),1,0)</f>
        <v>0</v>
      </c>
      <c r="AI8" s="4">
        <v>0</v>
      </c>
      <c r="AJ8" s="4">
        <v>0</v>
      </c>
      <c r="AK8" s="6">
        <f>IF(AND(AI8&gt;=$O8,AJ8&gt;=$P8),1,0)</f>
        <v>0</v>
      </c>
      <c r="AO8" s="6">
        <f>IF(AND(AL8&gt;=$L8,AM8&gt;=$M8,AN8&gt;=$N8),1,0)</f>
        <v>0</v>
      </c>
      <c r="AR8" s="6">
        <f>IF(AND(AP8&gt;=$O8,AQ8&gt;=$P8),1,0)</f>
        <v>0</v>
      </c>
      <c r="AU8" s="6">
        <f>IF(AND(AS8&gt;=$O8,AT8&gt;=$P8),1,0)</f>
        <v>0</v>
      </c>
      <c r="AY8" s="6">
        <f>IF(AND(AV8&gt;=$L8,AW8&gt;=$M8,AX8&gt;=$N8),1,0)</f>
        <v>0</v>
      </c>
      <c r="BB8" s="6">
        <f>IF(AND(AZ8&gt;=$O8,BA8&gt;=$P8),1,0)</f>
        <v>0</v>
      </c>
      <c r="BE8" s="6">
        <f>IF(AND(BC8&gt;=$O8,BD8&gt;=$P8),1,0)</f>
        <v>0</v>
      </c>
      <c r="BI8" s="6">
        <f>IF(AND(BF8&gt;=$L8,BG8&gt;=$M8,BH8&gt;=$N8),1,0)</f>
        <v>0</v>
      </c>
      <c r="BL8" s="6">
        <f>IF(AND(BJ8&gt;=$O8,BK8&gt;=$P8),1,0)</f>
        <v>0</v>
      </c>
      <c r="BO8" s="6">
        <f>IF(AND(BM8&gt;=$O8,BN8&gt;=$P8),1,0)</f>
        <v>0</v>
      </c>
      <c r="BS8" s="6">
        <f t="shared" si="0"/>
        <v>0</v>
      </c>
      <c r="BV8" s="6">
        <f t="shared" si="1"/>
        <v>0</v>
      </c>
      <c r="BY8" s="6">
        <f t="shared" si="2"/>
        <v>0</v>
      </c>
    </row>
    <row r="9" spans="1:77" x14ac:dyDescent="0.3">
      <c r="A9" t="s">
        <v>80</v>
      </c>
      <c r="B9" t="s">
        <v>81</v>
      </c>
      <c r="C9" s="1">
        <v>2003</v>
      </c>
      <c r="D9" s="1">
        <v>17</v>
      </c>
      <c r="E9" t="s">
        <v>141</v>
      </c>
      <c r="F9" s="1" t="s">
        <v>71</v>
      </c>
      <c r="G9" t="s">
        <v>183</v>
      </c>
      <c r="H9" s="6">
        <f>U9+AE9+AO9+AY9+BI9+BS9</f>
        <v>1</v>
      </c>
      <c r="I9" s="6">
        <f>X9+AA9+AH9+AK9+AR9+AU9+BB9+BE9+BL9+BO9+BV9+BY9</f>
        <v>0</v>
      </c>
      <c r="J9" s="1" t="str">
        <f>IF(AND(H9&gt;0,I9&gt;0,K9&gt;=Q9),"Ja","Nein")</f>
        <v>Nein</v>
      </c>
      <c r="K9" s="4">
        <f>MAX(T9,AD9,AN9,AX9,BH9,BR9)+LARGE((T9,AD9,AN9,AX9,BH9,BR9),2)+MAX(W9,Z9,AG9,AJ9,AQ9,AT9,BA9,BD9,BK9,BN9,BU9,BX9)+LARGE((W9,Z9,AG9,AJ9,AQ9,AT9,BA9,BD9,BK9,BN9,BU9,BX9),2)</f>
        <v>138.49</v>
      </c>
      <c r="L9" s="2">
        <f>VLOOKUP(C9,Quali_W[#All],4,0)</f>
        <v>0</v>
      </c>
      <c r="M9" s="4">
        <f>VLOOKUP(C9,Quali_W[#All],5,0)</f>
        <v>32.200000000000003</v>
      </c>
      <c r="N9" s="4">
        <f>VLOOKUP(C9,Quali_W[#All],6,0)</f>
        <v>41.7</v>
      </c>
      <c r="O9" s="4">
        <f>VLOOKUP(C9,Quali_W[#All],7,0)</f>
        <v>30.3</v>
      </c>
      <c r="P9" s="4">
        <f>VLOOKUP(C9,Quali_W[#All],8,0)</f>
        <v>48.7</v>
      </c>
      <c r="Q9" s="4">
        <f>VLOOKUP(C9,Quali_W[#All],9,0)</f>
        <v>180.8</v>
      </c>
      <c r="R9" s="2">
        <v>0</v>
      </c>
      <c r="S9" s="4">
        <v>32.380000000000003</v>
      </c>
      <c r="T9" s="4">
        <v>41.980000000000004</v>
      </c>
      <c r="U9" s="6">
        <f>IF(AND(R9&gt;=$L9,S9&gt;=$M9,T9&gt;=$N9),1,0)</f>
        <v>1</v>
      </c>
      <c r="V9" s="4">
        <v>30.125</v>
      </c>
      <c r="W9" s="4">
        <v>48.025000000000006</v>
      </c>
      <c r="X9" s="6">
        <f>IF(AND(V9&gt;=$O9,W9&gt;=$P9),1,0)</f>
        <v>0</v>
      </c>
      <c r="Y9" s="4">
        <v>30.385000000000002</v>
      </c>
      <c r="Z9" s="4">
        <v>48.484999999999999</v>
      </c>
      <c r="AA9" s="6">
        <f>IF(AND(Y9&gt;=$O9,Z9&gt;=$P9),1,0)</f>
        <v>0</v>
      </c>
      <c r="AB9" s="2">
        <v>0</v>
      </c>
      <c r="AC9" s="4">
        <v>0</v>
      </c>
      <c r="AD9" s="4">
        <v>0</v>
      </c>
      <c r="AE9" s="6">
        <f>IF(AND(AB9&gt;=$L9,AC9&gt;=$M9,AD9&gt;=$N9),1,0)</f>
        <v>0</v>
      </c>
      <c r="AF9" s="4">
        <v>0</v>
      </c>
      <c r="AG9" s="4">
        <v>0</v>
      </c>
      <c r="AH9" s="6">
        <f>IF(AND(AF9&gt;=$O9,AG9&gt;=$P9),1,0)</f>
        <v>0</v>
      </c>
      <c r="AI9" s="4">
        <v>0</v>
      </c>
      <c r="AJ9" s="4">
        <v>0</v>
      </c>
      <c r="AK9" s="6">
        <f>IF(AND(AI9&gt;=$O9,AJ9&gt;=$P9),1,0)</f>
        <v>0</v>
      </c>
      <c r="AO9" s="6">
        <f>IF(AND(AL9&gt;=$L9,AM9&gt;=$M9,AN9&gt;=$N9),1,0)</f>
        <v>0</v>
      </c>
      <c r="AR9" s="6">
        <f>IF(AND(AP9&gt;=$O9,AQ9&gt;=$P9),1,0)</f>
        <v>0</v>
      </c>
      <c r="AU9" s="6">
        <f>IF(AND(AS9&gt;=$O9,AT9&gt;=$P9),1,0)</f>
        <v>0</v>
      </c>
      <c r="AY9" s="6">
        <f>IF(AND(AV9&gt;=$L9,AW9&gt;=$M9,AX9&gt;=$N9),1,0)</f>
        <v>0</v>
      </c>
      <c r="BB9" s="6">
        <f>IF(AND(AZ9&gt;=$O9,BA9&gt;=$P9),1,0)</f>
        <v>0</v>
      </c>
      <c r="BE9" s="6">
        <f>IF(AND(BC9&gt;=$O9,BD9&gt;=$P9),1,0)</f>
        <v>0</v>
      </c>
      <c r="BI9" s="6">
        <f>IF(AND(BF9&gt;=$L9,BG9&gt;=$M9,BH9&gt;=$N9),1,0)</f>
        <v>0</v>
      </c>
      <c r="BL9" s="6">
        <f>IF(AND(BJ9&gt;=$O9,BK9&gt;=$P9),1,0)</f>
        <v>0</v>
      </c>
      <c r="BO9" s="6">
        <f>IF(AND(BM9&gt;=$O9,BN9&gt;=$P9),1,0)</f>
        <v>0</v>
      </c>
      <c r="BS9" s="6">
        <f t="shared" si="0"/>
        <v>0</v>
      </c>
      <c r="BV9" s="6">
        <f t="shared" si="1"/>
        <v>0</v>
      </c>
      <c r="BY9" s="6">
        <f t="shared" si="2"/>
        <v>0</v>
      </c>
    </row>
    <row r="10" spans="1:77" x14ac:dyDescent="0.3">
      <c r="A10" t="s">
        <v>86</v>
      </c>
      <c r="B10" t="s">
        <v>87</v>
      </c>
      <c r="C10" s="1">
        <v>2003</v>
      </c>
      <c r="D10" s="1">
        <v>17</v>
      </c>
      <c r="E10" t="s">
        <v>69</v>
      </c>
      <c r="F10" s="1" t="s">
        <v>71</v>
      </c>
      <c r="G10" t="s">
        <v>186</v>
      </c>
      <c r="H10" s="6">
        <f>U10+AE10+AO10+AY10+BI10+BS10</f>
        <v>0</v>
      </c>
      <c r="I10" s="6">
        <f>X10+AA10+AH10+AK10+AR10+AU10+BB10+BE10+BL10+BO10+BV10+BY10</f>
        <v>1</v>
      </c>
      <c r="J10" s="1" t="str">
        <f>IF(AND(H10&gt;0,I10&gt;0,K10&gt;=Q10),"Ja","Nein")</f>
        <v>Nein</v>
      </c>
      <c r="K10" s="4">
        <f>MAX(T10,AD10,AN10,AX10,BH10,BR10)+LARGE((T10,AD10,AN10,AX10,BH10,BR10),2)+MAX(W10,Z10,AG10,AJ10,AQ10,AT10,BA10,BD10,BK10,BN10,BU10,BX10)+LARGE((W10,Z10,AG10,AJ10,AQ10,AT10,BA10,BD10,BK10,BN10,BU10,BX10),2)</f>
        <v>138.16500000000002</v>
      </c>
      <c r="L10" s="2">
        <f>VLOOKUP(C10,Quali_W[#All],4,0)</f>
        <v>0</v>
      </c>
      <c r="M10" s="4">
        <f>VLOOKUP(C10,Quali_W[#All],5,0)</f>
        <v>32.200000000000003</v>
      </c>
      <c r="N10" s="4">
        <f>VLOOKUP(C10,Quali_W[#All],6,0)</f>
        <v>41.7</v>
      </c>
      <c r="O10" s="4">
        <f>VLOOKUP(C10,Quali_W[#All],7,0)</f>
        <v>30.3</v>
      </c>
      <c r="P10" s="4">
        <f>VLOOKUP(C10,Quali_W[#All],8,0)</f>
        <v>48.7</v>
      </c>
      <c r="Q10" s="4">
        <f>VLOOKUP(C10,Quali_W[#All],9,0)</f>
        <v>180.8</v>
      </c>
      <c r="R10" s="2">
        <v>0</v>
      </c>
      <c r="S10" s="4">
        <v>32.024999999999999</v>
      </c>
      <c r="T10" s="4">
        <v>41.025000000000006</v>
      </c>
      <c r="U10" s="6">
        <f>IF(AND(R10&gt;=$L10,S10&gt;=$M10,T10&gt;=$N10),1,0)</f>
        <v>0</v>
      </c>
      <c r="V10" s="4">
        <v>29.61</v>
      </c>
      <c r="W10" s="4">
        <v>47.71</v>
      </c>
      <c r="X10" s="6">
        <f>IF(AND(V10&gt;=$O10,W10&gt;=$P10),1,0)</f>
        <v>0</v>
      </c>
      <c r="Y10" s="4">
        <v>31.03</v>
      </c>
      <c r="Z10" s="4">
        <v>49.430000000000007</v>
      </c>
      <c r="AA10" s="6">
        <f>IF(AND(Y10&gt;=$O10,Z10&gt;=$P10),1,0)</f>
        <v>1</v>
      </c>
      <c r="AB10" s="2">
        <v>0</v>
      </c>
      <c r="AC10" s="4">
        <v>0</v>
      </c>
      <c r="AD10" s="4">
        <v>0</v>
      </c>
      <c r="AE10" s="6">
        <f>IF(AND(AB10&gt;=$L10,AC10&gt;=$M10,AD10&gt;=$N10),1,0)</f>
        <v>0</v>
      </c>
      <c r="AF10" s="4">
        <v>0</v>
      </c>
      <c r="AG10" s="4">
        <v>0</v>
      </c>
      <c r="AH10" s="6">
        <f>IF(AND(AF10&gt;=$O10,AG10&gt;=$P10),1,0)</f>
        <v>0</v>
      </c>
      <c r="AI10" s="4">
        <v>0</v>
      </c>
      <c r="AJ10" s="4">
        <v>0</v>
      </c>
      <c r="AK10" s="6">
        <f>IF(AND(AI10&gt;=$O10,AJ10&gt;=$P10),1,0)</f>
        <v>0</v>
      </c>
      <c r="AO10" s="6">
        <f>IF(AND(AL10&gt;=$L10,AM10&gt;=$M10,AN10&gt;=$N10),1,0)</f>
        <v>0</v>
      </c>
      <c r="AR10" s="6">
        <f>IF(AND(AP10&gt;=$O10,AQ10&gt;=$P10),1,0)</f>
        <v>0</v>
      </c>
      <c r="AU10" s="6">
        <f>IF(AND(AS10&gt;=$O10,AT10&gt;=$P10),1,0)</f>
        <v>0</v>
      </c>
      <c r="AY10" s="6">
        <f>IF(AND(AV10&gt;=$L10,AW10&gt;=$M10,AX10&gt;=$N10),1,0)</f>
        <v>0</v>
      </c>
      <c r="BB10" s="6">
        <f>IF(AND(AZ10&gt;=$O10,BA10&gt;=$P10),1,0)</f>
        <v>0</v>
      </c>
      <c r="BE10" s="6">
        <f>IF(AND(BC10&gt;=$O10,BD10&gt;=$P10),1,0)</f>
        <v>0</v>
      </c>
      <c r="BI10" s="6">
        <f>IF(AND(BF10&gt;=$L10,BG10&gt;=$M10,BH10&gt;=$N10),1,0)</f>
        <v>0</v>
      </c>
      <c r="BL10" s="6">
        <f>IF(AND(BJ10&gt;=$O10,BK10&gt;=$P10),1,0)</f>
        <v>0</v>
      </c>
      <c r="BO10" s="6">
        <f>IF(AND(BM10&gt;=$O10,BN10&gt;=$P10),1,0)</f>
        <v>0</v>
      </c>
      <c r="BS10" s="6">
        <f t="shared" si="0"/>
        <v>0</v>
      </c>
      <c r="BV10" s="6">
        <f t="shared" si="1"/>
        <v>0</v>
      </c>
      <c r="BY10" s="6">
        <f t="shared" si="2"/>
        <v>0</v>
      </c>
    </row>
    <row r="11" spans="1:77" x14ac:dyDescent="0.3">
      <c r="A11" t="s">
        <v>40</v>
      </c>
      <c r="B11" t="s">
        <v>41</v>
      </c>
      <c r="C11" s="1">
        <v>2007</v>
      </c>
      <c r="D11" s="1">
        <v>13</v>
      </c>
      <c r="E11" t="s">
        <v>44</v>
      </c>
      <c r="F11" s="1" t="s">
        <v>71</v>
      </c>
      <c r="G11" t="s">
        <v>221</v>
      </c>
      <c r="H11" s="6">
        <f>U11+AE11+AO11+AY11+BI11+BS11</f>
        <v>0</v>
      </c>
      <c r="I11" s="6">
        <f>X11+AA11+AH11+AK11+AR11+AU11+BB11+BE11+BL11+BO11+BV11+BY11</f>
        <v>1</v>
      </c>
      <c r="J11" s="1" t="str">
        <f>IF(AND(H11&gt;0,I11&gt;0,K11&gt;=Q11),"Ja","Nein")</f>
        <v>Nein</v>
      </c>
      <c r="K11" s="4">
        <f>MAX(T11,AD11,AN11,AX11,BH11,BR11)+LARGE((T11,AD11,AN11,AX11,BH11,BR11),2)+MAX(W11,Z11,AG11,AJ11,AQ11,AT11,BA11,BD11,BK11,BN11,BU11,BX11)+LARGE((W11,Z11,AG11,AJ11,AQ11,AT11,BA11,BD11,BK11,BN11,BU11,BX11),2)</f>
        <v>138</v>
      </c>
      <c r="L11" s="2">
        <f>VLOOKUP(C11,Quali_W[#All],4,0)</f>
        <v>0</v>
      </c>
      <c r="M11" s="4">
        <f>VLOOKUP(C11,Quali_W[#All],5,0)</f>
        <v>31.6</v>
      </c>
      <c r="N11" s="4">
        <f>VLOOKUP(C11,Quali_W[#All],6,0)</f>
        <v>41.1</v>
      </c>
      <c r="O11" s="4">
        <f>VLOOKUP(C11,Quali_W[#All],7,0)</f>
        <v>29.6</v>
      </c>
      <c r="P11" s="4">
        <f>VLOOKUP(C11,Quali_W[#All],8,0)</f>
        <v>46.7</v>
      </c>
      <c r="Q11" s="4">
        <f>VLOOKUP(C11,Quali_W[#All],9,0)</f>
        <v>175.6</v>
      </c>
      <c r="R11" s="2">
        <v>0</v>
      </c>
      <c r="S11" s="4">
        <v>31.740000000000002</v>
      </c>
      <c r="T11" s="4">
        <v>40.94</v>
      </c>
      <c r="U11" s="6">
        <f>IF(AND(R11&gt;=$L11,S11&gt;=$M11,T11&gt;=$N11),1,0)</f>
        <v>0</v>
      </c>
      <c r="V11" s="4">
        <v>29.015000000000001</v>
      </c>
      <c r="W11" s="4">
        <v>47.715000000000003</v>
      </c>
      <c r="X11" s="6">
        <f>IF(AND(V11&gt;=$O11,W11&gt;=$P11),1,0)</f>
        <v>0</v>
      </c>
      <c r="Y11" s="4">
        <v>30.145000000000003</v>
      </c>
      <c r="Z11" s="4">
        <v>49.344999999999999</v>
      </c>
      <c r="AA11" s="6">
        <f>IF(AND(Y11&gt;=$O11,Z11&gt;=$P11),1,0)</f>
        <v>1</v>
      </c>
      <c r="AB11" s="2">
        <v>0</v>
      </c>
      <c r="AC11" s="4">
        <v>0</v>
      </c>
      <c r="AD11" s="4">
        <v>0</v>
      </c>
      <c r="AE11" s="6">
        <f>IF(AND(AB11&gt;=$L11,AC11&gt;=$M11,AD11&gt;=$N11),1,0)</f>
        <v>0</v>
      </c>
      <c r="AF11" s="4">
        <v>0</v>
      </c>
      <c r="AG11" s="4">
        <v>0</v>
      </c>
      <c r="AH11" s="6">
        <f>IF(AND(AF11&gt;=$O11,AG11&gt;=$P11),1,0)</f>
        <v>0</v>
      </c>
      <c r="AI11" s="4">
        <v>0</v>
      </c>
      <c r="AJ11" s="4">
        <v>0</v>
      </c>
      <c r="AK11" s="6">
        <f>IF(AND(AI11&gt;=$O11,AJ11&gt;=$P11),1,0)</f>
        <v>0</v>
      </c>
      <c r="AO11" s="6">
        <f>IF(AND(AL11&gt;=$L11,AM11&gt;=$M11,AN11&gt;=$N11),1,0)</f>
        <v>0</v>
      </c>
      <c r="AR11" s="6">
        <f>IF(AND(AP11&gt;=$O11,AQ11&gt;=$P11),1,0)</f>
        <v>0</v>
      </c>
      <c r="AU11" s="6">
        <f>IF(AND(AS11&gt;=$O11,AT11&gt;=$P11),1,0)</f>
        <v>0</v>
      </c>
      <c r="AY11" s="6">
        <f>IF(AND(AV11&gt;=$L11,AW11&gt;=$M11,AX11&gt;=$N11),1,0)</f>
        <v>0</v>
      </c>
      <c r="BB11" s="6">
        <f>IF(AND(AZ11&gt;=$O11,BA11&gt;=$P11),1,0)</f>
        <v>0</v>
      </c>
      <c r="BE11" s="6">
        <f>IF(AND(BC11&gt;=$O11,BD11&gt;=$P11),1,0)</f>
        <v>0</v>
      </c>
      <c r="BI11" s="6">
        <f>IF(AND(BF11&gt;=$L11,BG11&gt;=$M11,BH11&gt;=$N11),1,0)</f>
        <v>0</v>
      </c>
      <c r="BL11" s="6">
        <f>IF(AND(BJ11&gt;=$O11,BK11&gt;=$P11),1,0)</f>
        <v>0</v>
      </c>
      <c r="BO11" s="6">
        <f>IF(AND(BM11&gt;=$O11,BN11&gt;=$P11),1,0)</f>
        <v>0</v>
      </c>
      <c r="BS11" s="6">
        <f t="shared" si="0"/>
        <v>0</v>
      </c>
      <c r="BV11" s="6">
        <f t="shared" si="1"/>
        <v>0</v>
      </c>
      <c r="BY11" s="6">
        <f t="shared" si="2"/>
        <v>0</v>
      </c>
    </row>
    <row r="12" spans="1:77" x14ac:dyDescent="0.3">
      <c r="A12" t="s">
        <v>72</v>
      </c>
      <c r="B12" t="s">
        <v>73</v>
      </c>
      <c r="C12" s="1">
        <v>2004</v>
      </c>
      <c r="D12" s="1">
        <v>16</v>
      </c>
      <c r="E12" t="s">
        <v>139</v>
      </c>
      <c r="F12" s="1" t="s">
        <v>71</v>
      </c>
      <c r="G12" t="s">
        <v>169</v>
      </c>
      <c r="H12" s="6">
        <f>U12+AE12+AO12+AY12+BI12+BS12</f>
        <v>0</v>
      </c>
      <c r="I12" s="6">
        <f>X12+AA12+AH12+AK12+AR12+AU12+BB12+BE12+BL12+BO12+BV12+BY12</f>
        <v>0</v>
      </c>
      <c r="J12" s="1" t="str">
        <f>IF(AND(H12&gt;0,I12&gt;0,K12&gt;=Q12),"Ja","Nein")</f>
        <v>Nein</v>
      </c>
      <c r="K12" s="4">
        <f>MAX(T12,AD12,AN12,AX12,BH12,BR12)+LARGE((T12,AD12,AN12,AX12,BH12,BR12),2)+MAX(W12,Z12,AG12,AJ12,AQ12,AT12,BA12,BD12,BK12,BN12,BU12,BX12)+LARGE((W12,Z12,AG12,AJ12,AQ12,AT12,BA12,BD12,BK12,BN12,BU12,BX12),2)</f>
        <v>136.84500000000003</v>
      </c>
      <c r="L12" s="2">
        <f>VLOOKUP(C12,Quali_W[#All],4,0)</f>
        <v>0</v>
      </c>
      <c r="M12" s="4">
        <f>VLOOKUP(C12,Quali_W[#All],5,0)</f>
        <v>31.8</v>
      </c>
      <c r="N12" s="4">
        <f>VLOOKUP(C12,Quali_W[#All],6,0)</f>
        <v>41.3</v>
      </c>
      <c r="O12" s="4">
        <f>VLOOKUP(C12,Quali_W[#All],7,0)</f>
        <v>30.2</v>
      </c>
      <c r="P12" s="4">
        <f>VLOOKUP(C12,Quali_W[#All],8,0)</f>
        <v>48.1</v>
      </c>
      <c r="Q12" s="4">
        <f>VLOOKUP(C12,Quali_W[#All],9,0)</f>
        <v>178.8</v>
      </c>
      <c r="R12" s="2">
        <v>0</v>
      </c>
      <c r="S12" s="4">
        <v>31.395</v>
      </c>
      <c r="T12" s="4">
        <v>41.195</v>
      </c>
      <c r="U12" s="6">
        <f>IF(AND(R12&gt;=$L12,S12&gt;=$M12,T12&gt;=$N12),1,0)</f>
        <v>0</v>
      </c>
      <c r="V12" s="4">
        <v>30.03</v>
      </c>
      <c r="W12" s="4">
        <v>47.830000000000005</v>
      </c>
      <c r="X12" s="6">
        <f>IF(AND(V12&gt;=$O12,W12&gt;=$P12),1,0)</f>
        <v>0</v>
      </c>
      <c r="Y12" s="4">
        <v>29.92</v>
      </c>
      <c r="Z12" s="4">
        <v>47.820000000000007</v>
      </c>
      <c r="AA12" s="6">
        <f>IF(AND(Y12&gt;=$O12,Z12&gt;=$P12),1,0)</f>
        <v>0</v>
      </c>
      <c r="AB12" s="2">
        <v>0</v>
      </c>
      <c r="AC12" s="4">
        <v>0</v>
      </c>
      <c r="AD12" s="4">
        <v>0</v>
      </c>
      <c r="AE12" s="6">
        <f>IF(AND(AB12&gt;=$L12,AC12&gt;=$M12,AD12&gt;=$N12),1,0)</f>
        <v>0</v>
      </c>
      <c r="AF12" s="4">
        <v>0</v>
      </c>
      <c r="AG12" s="4">
        <v>0</v>
      </c>
      <c r="AH12" s="6">
        <f>IF(AND(AF12&gt;=$O12,AG12&gt;=$P12),1,0)</f>
        <v>0</v>
      </c>
      <c r="AI12" s="4">
        <v>0</v>
      </c>
      <c r="AJ12" s="4">
        <v>0</v>
      </c>
      <c r="AK12" s="6">
        <f>IF(AND(AI12&gt;=$O12,AJ12&gt;=$P12),1,0)</f>
        <v>0</v>
      </c>
      <c r="AO12" s="6">
        <f>IF(AND(AL12&gt;=$L12,AM12&gt;=$M12,AN12&gt;=$N12),1,0)</f>
        <v>0</v>
      </c>
      <c r="AR12" s="6">
        <f>IF(AND(AP12&gt;=$O12,AQ12&gt;=$P12),1,0)</f>
        <v>0</v>
      </c>
      <c r="AU12" s="6">
        <f>IF(AND(AS12&gt;=$O12,AT12&gt;=$P12),1,0)</f>
        <v>0</v>
      </c>
      <c r="AY12" s="6">
        <f>IF(AND(AV12&gt;=$L12,AW12&gt;=$M12,AX12&gt;=$N12),1,0)</f>
        <v>0</v>
      </c>
      <c r="BB12" s="6">
        <f>IF(AND(AZ12&gt;=$O12,BA12&gt;=$P12),1,0)</f>
        <v>0</v>
      </c>
      <c r="BE12" s="6">
        <f>IF(AND(BC12&gt;=$O12,BD12&gt;=$P12),1,0)</f>
        <v>0</v>
      </c>
      <c r="BI12" s="6">
        <f>IF(AND(BF12&gt;=$L12,BG12&gt;=$M12,BH12&gt;=$N12),1,0)</f>
        <v>0</v>
      </c>
      <c r="BL12" s="6">
        <f>IF(AND(BJ12&gt;=$O12,BK12&gt;=$P12),1,0)</f>
        <v>0</v>
      </c>
      <c r="BO12" s="6">
        <f>IF(AND(BM12&gt;=$O12,BN12&gt;=$P12),1,0)</f>
        <v>0</v>
      </c>
      <c r="BS12" s="6">
        <f t="shared" si="0"/>
        <v>0</v>
      </c>
      <c r="BV12" s="6">
        <f t="shared" si="1"/>
        <v>0</v>
      </c>
      <c r="BY12" s="6">
        <f t="shared" si="2"/>
        <v>0</v>
      </c>
    </row>
    <row r="13" spans="1:77" x14ac:dyDescent="0.3">
      <c r="A13" t="s">
        <v>82</v>
      </c>
      <c r="B13" t="s">
        <v>83</v>
      </c>
      <c r="C13" s="1">
        <v>2004</v>
      </c>
      <c r="D13" s="1">
        <v>16</v>
      </c>
      <c r="E13" t="s">
        <v>140</v>
      </c>
      <c r="F13" s="1" t="s">
        <v>71</v>
      </c>
      <c r="G13" t="s">
        <v>184</v>
      </c>
      <c r="H13" s="6">
        <f>U13+AE13+AO13+AY13+BI13+BS13</f>
        <v>0</v>
      </c>
      <c r="I13" s="6">
        <f>X13+AA13+AH13+AK13+AR13+AU13+BB13+BE13+BL13+BO13+BV13+BY13</f>
        <v>0</v>
      </c>
      <c r="J13" s="1" t="str">
        <f>IF(AND(H13&gt;0,I13&gt;0,K13&gt;=Q13),"Ja","Nein")</f>
        <v>Nein</v>
      </c>
      <c r="K13" s="4">
        <f>MAX(T13,AD13,AN13,AX13,BH13,BR13)+LARGE((T13,AD13,AN13,AX13,BH13,BR13),2)+MAX(W13,Z13,AG13,AJ13,AQ13,AT13,BA13,BD13,BK13,BN13,BU13,BX13)+LARGE((W13,Z13,AG13,AJ13,AQ13,AT13,BA13,BD13,BK13,BN13,BU13,BX13),2)</f>
        <v>136.11500000000001</v>
      </c>
      <c r="L13" s="2">
        <f>VLOOKUP(C13,Quali_W[#All],4,0)</f>
        <v>0</v>
      </c>
      <c r="M13" s="4">
        <f>VLOOKUP(C13,Quali_W[#All],5,0)</f>
        <v>31.8</v>
      </c>
      <c r="N13" s="4">
        <f>VLOOKUP(C13,Quali_W[#All],6,0)</f>
        <v>41.3</v>
      </c>
      <c r="O13" s="4">
        <f>VLOOKUP(C13,Quali_W[#All],7,0)</f>
        <v>30.2</v>
      </c>
      <c r="P13" s="4">
        <f>VLOOKUP(C13,Quali_W[#All],8,0)</f>
        <v>48.1</v>
      </c>
      <c r="Q13" s="4">
        <f>VLOOKUP(C13,Quali_W[#All],9,0)</f>
        <v>178.8</v>
      </c>
      <c r="R13" s="2">
        <v>0</v>
      </c>
      <c r="S13" s="4">
        <v>31.42</v>
      </c>
      <c r="T13" s="4">
        <v>41.120000000000005</v>
      </c>
      <c r="U13" s="6">
        <f>IF(AND(R13&gt;=$L13,S13&gt;=$M13,T13&gt;=$N13),1,0)</f>
        <v>0</v>
      </c>
      <c r="V13" s="4">
        <v>29.830000000000002</v>
      </c>
      <c r="W13" s="4">
        <v>47.730000000000004</v>
      </c>
      <c r="X13" s="6">
        <f>IF(AND(V13&gt;=$O13,W13&gt;=$P13),1,0)</f>
        <v>0</v>
      </c>
      <c r="Y13" s="4">
        <v>30.165000000000003</v>
      </c>
      <c r="Z13" s="4">
        <v>47.265000000000001</v>
      </c>
      <c r="AA13" s="6">
        <f>IF(AND(Y13&gt;=$O13,Z13&gt;=$P13),1,0)</f>
        <v>0</v>
      </c>
      <c r="AB13" s="2">
        <v>0</v>
      </c>
      <c r="AC13" s="4">
        <v>0</v>
      </c>
      <c r="AD13" s="4">
        <v>0</v>
      </c>
      <c r="AE13" s="6">
        <f>IF(AND(AB13&gt;=$L13,AC13&gt;=$M13,AD13&gt;=$N13),1,0)</f>
        <v>0</v>
      </c>
      <c r="AF13" s="4">
        <v>0</v>
      </c>
      <c r="AG13" s="4">
        <v>0</v>
      </c>
      <c r="AH13" s="6">
        <f>IF(AND(AF13&gt;=$O13,AG13&gt;=$P13),1,0)</f>
        <v>0</v>
      </c>
      <c r="AI13" s="4">
        <v>0</v>
      </c>
      <c r="AJ13" s="4">
        <v>0</v>
      </c>
      <c r="AK13" s="6">
        <f>IF(AND(AI13&gt;=$O13,AJ13&gt;=$P13),1,0)</f>
        <v>0</v>
      </c>
      <c r="AO13" s="6">
        <f>IF(AND(AL13&gt;=$L13,AM13&gt;=$M13,AN13&gt;=$N13),1,0)</f>
        <v>0</v>
      </c>
      <c r="AR13" s="6">
        <f>IF(AND(AP13&gt;=$O13,AQ13&gt;=$P13),1,0)</f>
        <v>0</v>
      </c>
      <c r="AU13" s="6">
        <f>IF(AND(AS13&gt;=$O13,AT13&gt;=$P13),1,0)</f>
        <v>0</v>
      </c>
      <c r="AY13" s="6">
        <f>IF(AND(AV13&gt;=$L13,AW13&gt;=$M13,AX13&gt;=$N13),1,0)</f>
        <v>0</v>
      </c>
      <c r="BB13" s="6">
        <f>IF(AND(AZ13&gt;=$O13,BA13&gt;=$P13),1,0)</f>
        <v>0</v>
      </c>
      <c r="BE13" s="6">
        <f>IF(AND(BC13&gt;=$O13,BD13&gt;=$P13),1,0)</f>
        <v>0</v>
      </c>
      <c r="BI13" s="6">
        <f>IF(AND(BF13&gt;=$L13,BG13&gt;=$M13,BH13&gt;=$N13),1,0)</f>
        <v>0</v>
      </c>
      <c r="BL13" s="6">
        <f>IF(AND(BJ13&gt;=$O13,BK13&gt;=$P13),1,0)</f>
        <v>0</v>
      </c>
      <c r="BO13" s="6">
        <f>IF(AND(BM13&gt;=$O13,BN13&gt;=$P13),1,0)</f>
        <v>0</v>
      </c>
      <c r="BS13" s="6">
        <f t="shared" si="0"/>
        <v>0</v>
      </c>
      <c r="BV13" s="6">
        <f t="shared" si="1"/>
        <v>0</v>
      </c>
      <c r="BY13" s="6">
        <f t="shared" si="2"/>
        <v>0</v>
      </c>
    </row>
    <row r="14" spans="1:77" x14ac:dyDescent="0.3">
      <c r="A14" t="s">
        <v>50</v>
      </c>
      <c r="B14" t="s">
        <v>51</v>
      </c>
      <c r="C14" s="1">
        <v>2006</v>
      </c>
      <c r="D14" s="1">
        <v>14</v>
      </c>
      <c r="E14" t="s">
        <v>65</v>
      </c>
      <c r="F14" s="1" t="s">
        <v>71</v>
      </c>
      <c r="G14" t="s">
        <v>193</v>
      </c>
      <c r="H14" s="6">
        <f>U14+AE14+AO14+AY14+BI14+BS14</f>
        <v>0</v>
      </c>
      <c r="I14" s="6">
        <f>X14+AA14+AH14+AK14+AR14+AU14+BB14+BE14+BL14+BO14+BV14+BY14</f>
        <v>1</v>
      </c>
      <c r="J14" s="1" t="str">
        <f>IF(AND(H14&gt;0,I14&gt;0,K14&gt;=Q14),"Ja","Nein")</f>
        <v>Nein</v>
      </c>
      <c r="K14" s="4">
        <f>MAX(T14,AD14,AN14,AX14,BH14,BR14)+LARGE((T14,AD14,AN14,AX14,BH14,BR14),2)+MAX(W14,Z14,AG14,AJ14,AQ14,AT14,BA14,BD14,BK14,BN14,BU14,BX14)+LARGE((W14,Z14,AG14,AJ14,AQ14,AT14,BA14,BD14,BK14,BN14,BU14,BX14),2)</f>
        <v>134.69499999999999</v>
      </c>
      <c r="L14" s="2">
        <f>VLOOKUP(C14,Quali_W[#All],4,0)</f>
        <v>0</v>
      </c>
      <c r="M14" s="4">
        <f>VLOOKUP(C14,Quali_W[#All],5,0)</f>
        <v>31.2</v>
      </c>
      <c r="N14" s="4">
        <f>VLOOKUP(C14,Quali_W[#All],6,0)</f>
        <v>40.700000000000003</v>
      </c>
      <c r="O14" s="4">
        <f>VLOOKUP(C14,Quali_W[#All],7,0)</f>
        <v>29.8</v>
      </c>
      <c r="P14" s="4">
        <f>VLOOKUP(C14,Quali_W[#All],8,0)</f>
        <v>47.1</v>
      </c>
      <c r="Q14" s="4">
        <f>VLOOKUP(C14,Quali_W[#All],9,0)</f>
        <v>175.6</v>
      </c>
      <c r="R14" s="2">
        <v>0</v>
      </c>
      <c r="S14" s="4">
        <v>31.11</v>
      </c>
      <c r="T14" s="4">
        <v>40.51</v>
      </c>
      <c r="U14" s="6">
        <f>IF(AND(R14&gt;=$L14,S14&gt;=$M14,T14&gt;=$N14),1,0)</f>
        <v>0</v>
      </c>
      <c r="V14" s="4">
        <v>29.37</v>
      </c>
      <c r="W14" s="4">
        <v>46.870000000000005</v>
      </c>
      <c r="X14" s="6">
        <f>IF(AND(V14&gt;=$O14,W14&gt;=$P14),1,0)</f>
        <v>0</v>
      </c>
      <c r="Y14" s="4">
        <v>29.914999999999999</v>
      </c>
      <c r="Z14" s="4">
        <v>47.314999999999998</v>
      </c>
      <c r="AA14" s="6">
        <f>IF(AND(Y14&gt;=$O14,Z14&gt;=$P14),1,0)</f>
        <v>1</v>
      </c>
      <c r="AB14" s="2">
        <v>0</v>
      </c>
      <c r="AC14" s="4">
        <v>0</v>
      </c>
      <c r="AD14" s="4">
        <v>0</v>
      </c>
      <c r="AE14" s="6">
        <f>IF(AND(AB14&gt;=$L14,AC14&gt;=$M14,AD14&gt;=$N14),1,0)</f>
        <v>0</v>
      </c>
      <c r="AF14" s="4">
        <v>0</v>
      </c>
      <c r="AG14" s="4">
        <v>0</v>
      </c>
      <c r="AH14" s="6">
        <f>IF(AND(AF14&gt;=$O14,AG14&gt;=$P14),1,0)</f>
        <v>0</v>
      </c>
      <c r="AI14" s="4">
        <v>0</v>
      </c>
      <c r="AJ14" s="4">
        <v>0</v>
      </c>
      <c r="AK14" s="6">
        <f>IF(AND(AI14&gt;=$O14,AJ14&gt;=$P14),1,0)</f>
        <v>0</v>
      </c>
      <c r="AO14" s="6">
        <f>IF(AND(AL14&gt;=$L14,AM14&gt;=$M14,AN14&gt;=$N14),1,0)</f>
        <v>0</v>
      </c>
      <c r="AR14" s="6">
        <f>IF(AND(AP14&gt;=$O14,AQ14&gt;=$P14),1,0)</f>
        <v>0</v>
      </c>
      <c r="AU14" s="6">
        <f>IF(AND(AS14&gt;=$O14,AT14&gt;=$P14),1,0)</f>
        <v>0</v>
      </c>
      <c r="AY14" s="6">
        <f>IF(AND(AV14&gt;=$L14,AW14&gt;=$M14,AX14&gt;=$N14),1,0)</f>
        <v>0</v>
      </c>
      <c r="BB14" s="6">
        <f>IF(AND(AZ14&gt;=$O14,BA14&gt;=$P14),1,0)</f>
        <v>0</v>
      </c>
      <c r="BE14" s="6">
        <f>IF(AND(BC14&gt;=$O14,BD14&gt;=$P14),1,0)</f>
        <v>0</v>
      </c>
      <c r="BI14" s="6">
        <f>IF(AND(BF14&gt;=$L14,BG14&gt;=$M14,BH14&gt;=$N14),1,0)</f>
        <v>0</v>
      </c>
      <c r="BL14" s="6">
        <f>IF(AND(BJ14&gt;=$O14,BK14&gt;=$P14),1,0)</f>
        <v>0</v>
      </c>
      <c r="BO14" s="6">
        <f>IF(AND(BM14&gt;=$O14,BN14&gt;=$P14),1,0)</f>
        <v>0</v>
      </c>
      <c r="BS14" s="6">
        <f t="shared" si="0"/>
        <v>0</v>
      </c>
      <c r="BV14" s="6">
        <f t="shared" si="1"/>
        <v>0</v>
      </c>
      <c r="BY14" s="6">
        <f t="shared" si="2"/>
        <v>0</v>
      </c>
    </row>
    <row r="15" spans="1:77" x14ac:dyDescent="0.3">
      <c r="A15" t="s">
        <v>46</v>
      </c>
      <c r="B15" t="s">
        <v>47</v>
      </c>
      <c r="C15" s="1">
        <v>2006</v>
      </c>
      <c r="D15" s="1">
        <v>14</v>
      </c>
      <c r="E15" t="s">
        <v>63</v>
      </c>
      <c r="F15" s="1" t="s">
        <v>71</v>
      </c>
      <c r="G15" t="s">
        <v>190</v>
      </c>
      <c r="H15" s="6">
        <f>U15+AE15+AO15+AY15+BI15+BS15</f>
        <v>0</v>
      </c>
      <c r="I15" s="6">
        <f>X15+AA15+AH15+AK15+AR15+AU15+BB15+BE15+BL15+BO15+BV15+BY15</f>
        <v>0</v>
      </c>
      <c r="J15" s="1" t="str">
        <f>IF(AND(H15&gt;0,I15&gt;0,K15&gt;=Q15),"Ja","Nein")</f>
        <v>Nein</v>
      </c>
      <c r="K15" s="4">
        <f>MAX(T15,AD15,AN15,AX15,BH15,BR15)+LARGE((T15,AD15,AN15,AX15,BH15,BR15),2)+MAX(W15,Z15,AG15,AJ15,AQ15,AT15,BA15,BD15,BK15,BN15,BU15,BX15)+LARGE((W15,Z15,AG15,AJ15,AQ15,AT15,BA15,BD15,BK15,BN15,BU15,BX15),2)</f>
        <v>134.66</v>
      </c>
      <c r="L15" s="2">
        <f>VLOOKUP(C15,Quali_W[#All],4,0)</f>
        <v>0</v>
      </c>
      <c r="M15" s="4">
        <f>VLOOKUP(C15,Quali_W[#All],5,0)</f>
        <v>31.2</v>
      </c>
      <c r="N15" s="4">
        <f>VLOOKUP(C15,Quali_W[#All],6,0)</f>
        <v>40.700000000000003</v>
      </c>
      <c r="O15" s="4">
        <f>VLOOKUP(C15,Quali_W[#All],7,0)</f>
        <v>29.8</v>
      </c>
      <c r="P15" s="4">
        <f>VLOOKUP(C15,Quali_W[#All],8,0)</f>
        <v>47.1</v>
      </c>
      <c r="Q15" s="4">
        <f>VLOOKUP(C15,Quali_W[#All],9,0)</f>
        <v>175.6</v>
      </c>
      <c r="R15" s="2">
        <v>0</v>
      </c>
      <c r="S15" s="4">
        <v>30.560000000000002</v>
      </c>
      <c r="T15" s="4">
        <v>39.660000000000004</v>
      </c>
      <c r="U15" s="6">
        <f>IF(AND(R15&gt;=$L15,S15&gt;=$M15,T15&gt;=$N15),1,0)</f>
        <v>0</v>
      </c>
      <c r="V15" s="4">
        <v>28.245000000000001</v>
      </c>
      <c r="W15" s="4">
        <v>46.945</v>
      </c>
      <c r="X15" s="6">
        <f>IF(AND(V15&gt;=$O15,W15&gt;=$P15),1,0)</f>
        <v>0</v>
      </c>
      <c r="Y15" s="4">
        <v>29.355000000000004</v>
      </c>
      <c r="Z15" s="4">
        <v>48.055000000000007</v>
      </c>
      <c r="AA15" s="6">
        <f>IF(AND(Y15&gt;=$O15,Z15&gt;=$P15),1,0)</f>
        <v>0</v>
      </c>
      <c r="AB15" s="2">
        <v>0</v>
      </c>
      <c r="AC15" s="4">
        <v>0</v>
      </c>
      <c r="AD15" s="4">
        <v>0</v>
      </c>
      <c r="AE15" s="6">
        <f>IF(AND(AB15&gt;=$L15,AC15&gt;=$M15,AD15&gt;=$N15),1,0)</f>
        <v>0</v>
      </c>
      <c r="AF15" s="4">
        <v>0</v>
      </c>
      <c r="AG15" s="4">
        <v>0</v>
      </c>
      <c r="AH15" s="6">
        <f>IF(AND(AF15&gt;=$O15,AG15&gt;=$P15),1,0)</f>
        <v>0</v>
      </c>
      <c r="AI15" s="4">
        <v>0</v>
      </c>
      <c r="AJ15" s="4">
        <v>0</v>
      </c>
      <c r="AK15" s="6">
        <f>IF(AND(AI15&gt;=$O15,AJ15&gt;=$P15),1,0)</f>
        <v>0</v>
      </c>
      <c r="AO15" s="6">
        <f>IF(AND(AL15&gt;=$L15,AM15&gt;=$M15,AN15&gt;=$N15),1,0)</f>
        <v>0</v>
      </c>
      <c r="AR15" s="6">
        <f>IF(AND(AP15&gt;=$O15,AQ15&gt;=$P15),1,0)</f>
        <v>0</v>
      </c>
      <c r="AU15" s="6">
        <f>IF(AND(AS15&gt;=$O15,AT15&gt;=$P15),1,0)</f>
        <v>0</v>
      </c>
      <c r="AY15" s="6">
        <f>IF(AND(AV15&gt;=$L15,AW15&gt;=$M15,AX15&gt;=$N15),1,0)</f>
        <v>0</v>
      </c>
      <c r="BB15" s="6">
        <f>IF(AND(AZ15&gt;=$O15,BA15&gt;=$P15),1,0)</f>
        <v>0</v>
      </c>
      <c r="BE15" s="6">
        <f>IF(AND(BC15&gt;=$O15,BD15&gt;=$P15),1,0)</f>
        <v>0</v>
      </c>
      <c r="BI15" s="6">
        <f>IF(AND(BF15&gt;=$L15,BG15&gt;=$M15,BH15&gt;=$N15),1,0)</f>
        <v>0</v>
      </c>
      <c r="BL15" s="6">
        <f>IF(AND(BJ15&gt;=$O15,BK15&gt;=$P15),1,0)</f>
        <v>0</v>
      </c>
      <c r="BO15" s="6">
        <f>IF(AND(BM15&gt;=$O15,BN15&gt;=$P15),1,0)</f>
        <v>0</v>
      </c>
      <c r="BS15" s="6">
        <f t="shared" si="0"/>
        <v>0</v>
      </c>
      <c r="BV15" s="6">
        <f t="shared" si="1"/>
        <v>0</v>
      </c>
      <c r="BY15" s="6">
        <f t="shared" si="2"/>
        <v>0</v>
      </c>
    </row>
    <row r="16" spans="1:77" x14ac:dyDescent="0.3">
      <c r="A16" t="s">
        <v>48</v>
      </c>
      <c r="B16" t="s">
        <v>49</v>
      </c>
      <c r="C16" s="1">
        <v>2006</v>
      </c>
      <c r="D16" s="1">
        <v>14</v>
      </c>
      <c r="E16" t="s">
        <v>64</v>
      </c>
      <c r="F16" s="1" t="s">
        <v>71</v>
      </c>
      <c r="G16" t="s">
        <v>191</v>
      </c>
      <c r="H16" s="6">
        <f>U16+AE16+AO16+AY16+BI16+BS16</f>
        <v>1</v>
      </c>
      <c r="I16" s="6">
        <f>X16+AA16+AH16+AK16+AR16+AU16+BB16+BE16+BL16+BO16+BV16+BY16</f>
        <v>1</v>
      </c>
      <c r="J16" s="1" t="str">
        <f>IF(AND(H16&gt;0,I16&gt;0,K16&gt;=Q16),"Ja","Nein")</f>
        <v>Nein</v>
      </c>
      <c r="K16" s="4">
        <f>MAX(T16,AD16,AN16,AX16,BH16,BR16)+LARGE((T16,AD16,AN16,AX16,BH16,BR16),2)+MAX(W16,Z16,AG16,AJ16,AQ16,AT16,BA16,BD16,BK16,BN16,BU16,BX16)+LARGE((W16,Z16,AG16,AJ16,AQ16,AT16,BA16,BD16,BK16,BN16,BU16,BX16),2)</f>
        <v>134.61500000000001</v>
      </c>
      <c r="L16" s="2">
        <f>VLOOKUP(C16,Quali_W[#All],4,0)</f>
        <v>0</v>
      </c>
      <c r="M16" s="4">
        <f>VLOOKUP(C16,Quali_W[#All],5,0)</f>
        <v>31.2</v>
      </c>
      <c r="N16" s="4">
        <f>VLOOKUP(C16,Quali_W[#All],6,0)</f>
        <v>40.700000000000003</v>
      </c>
      <c r="O16" s="4">
        <f>VLOOKUP(C16,Quali_W[#All],7,0)</f>
        <v>29.8</v>
      </c>
      <c r="P16" s="4">
        <f>VLOOKUP(C16,Quali_W[#All],8,0)</f>
        <v>47.1</v>
      </c>
      <c r="Q16" s="4">
        <f>VLOOKUP(C16,Quali_W[#All],9,0)</f>
        <v>175.6</v>
      </c>
      <c r="R16" s="2">
        <v>0</v>
      </c>
      <c r="S16" s="4">
        <v>32.085000000000001</v>
      </c>
      <c r="T16" s="4">
        <v>41.784999999999997</v>
      </c>
      <c r="U16" s="6">
        <f>IF(AND(R16&gt;=$L16,S16&gt;=$M16,T16&gt;=$N16),1,0)</f>
        <v>1</v>
      </c>
      <c r="V16" s="4">
        <v>28.150000000000002</v>
      </c>
      <c r="W16" s="4">
        <v>44.85</v>
      </c>
      <c r="X16" s="6">
        <f>IF(AND(V16&gt;=$O16,W16&gt;=$P16),1,0)</f>
        <v>0</v>
      </c>
      <c r="Y16" s="4">
        <v>30.480000000000004</v>
      </c>
      <c r="Z16" s="4">
        <v>47.980000000000004</v>
      </c>
      <c r="AA16" s="6">
        <f>IF(AND(Y16&gt;=$O16,Z16&gt;=$P16),1,0)</f>
        <v>1</v>
      </c>
      <c r="AB16" s="2">
        <v>0</v>
      </c>
      <c r="AC16" s="4">
        <v>0</v>
      </c>
      <c r="AD16" s="4">
        <v>0</v>
      </c>
      <c r="AE16" s="6">
        <f>IF(AND(AB16&gt;=$L16,AC16&gt;=$M16,AD16&gt;=$N16),1,0)</f>
        <v>0</v>
      </c>
      <c r="AF16" s="4">
        <v>0</v>
      </c>
      <c r="AG16" s="4">
        <v>0</v>
      </c>
      <c r="AH16" s="6">
        <f>IF(AND(AF16&gt;=$O16,AG16&gt;=$P16),1,0)</f>
        <v>0</v>
      </c>
      <c r="AI16" s="4">
        <v>0</v>
      </c>
      <c r="AJ16" s="4">
        <v>0</v>
      </c>
      <c r="AK16" s="6">
        <f>IF(AND(AI16&gt;=$O16,AJ16&gt;=$P16),1,0)</f>
        <v>0</v>
      </c>
      <c r="AO16" s="6">
        <f>IF(AND(AL16&gt;=$L16,AM16&gt;=$M16,AN16&gt;=$N16),1,0)</f>
        <v>0</v>
      </c>
      <c r="AR16" s="6">
        <f>IF(AND(AP16&gt;=$O16,AQ16&gt;=$P16),1,0)</f>
        <v>0</v>
      </c>
      <c r="AU16" s="6">
        <f>IF(AND(AS16&gt;=$O16,AT16&gt;=$P16),1,0)</f>
        <v>0</v>
      </c>
      <c r="AY16" s="6">
        <f>IF(AND(AV16&gt;=$L16,AW16&gt;=$M16,AX16&gt;=$N16),1,0)</f>
        <v>0</v>
      </c>
      <c r="BB16" s="6">
        <f>IF(AND(AZ16&gt;=$O16,BA16&gt;=$P16),1,0)</f>
        <v>0</v>
      </c>
      <c r="BE16" s="6">
        <f>IF(AND(BC16&gt;=$O16,BD16&gt;=$P16),1,0)</f>
        <v>0</v>
      </c>
      <c r="BI16" s="6">
        <f>IF(AND(BF16&gt;=$L16,BG16&gt;=$M16,BH16&gt;=$N16),1,0)</f>
        <v>0</v>
      </c>
      <c r="BL16" s="6">
        <f>IF(AND(BJ16&gt;=$O16,BK16&gt;=$P16),1,0)</f>
        <v>0</v>
      </c>
      <c r="BO16" s="6">
        <f>IF(AND(BM16&gt;=$O16,BN16&gt;=$P16),1,0)</f>
        <v>0</v>
      </c>
      <c r="BS16" s="6">
        <f t="shared" si="0"/>
        <v>0</v>
      </c>
      <c r="BV16" s="6">
        <f t="shared" si="1"/>
        <v>0</v>
      </c>
      <c r="BY16" s="6">
        <f t="shared" si="2"/>
        <v>0</v>
      </c>
    </row>
    <row r="17" spans="1:77" x14ac:dyDescent="0.3">
      <c r="A17" t="s">
        <v>52</v>
      </c>
      <c r="B17" t="s">
        <v>53</v>
      </c>
      <c r="C17" s="1">
        <v>2006</v>
      </c>
      <c r="D17" s="1">
        <v>14</v>
      </c>
      <c r="E17" t="s">
        <v>66</v>
      </c>
      <c r="F17" s="1" t="s">
        <v>71</v>
      </c>
      <c r="G17" t="s">
        <v>198</v>
      </c>
      <c r="H17" s="6">
        <f>U17+AE17+AO17+AY17+BI17+BS17</f>
        <v>0</v>
      </c>
      <c r="I17" s="6">
        <f>X17+AA17+AH17+AK17+AR17+AU17+BB17+BE17+BL17+BO17+BV17+BY17</f>
        <v>1</v>
      </c>
      <c r="J17" s="1" t="str">
        <f>IF(AND(H17&gt;0,I17&gt;0,K17&gt;=Q17),"Ja","Nein")</f>
        <v>Nein</v>
      </c>
      <c r="K17" s="4">
        <f>MAX(T17,AD17,AN17,AX17,BH17,BR17)+LARGE((T17,AD17,AN17,AX17,BH17,BR17),2)+MAX(W17,Z17,AG17,AJ17,AQ17,AT17,BA17,BD17,BK17,BN17,BU17,BX17)+LARGE((W17,Z17,AG17,AJ17,AQ17,AT17,BA17,BD17,BK17,BN17,BU17,BX17),2)</f>
        <v>134.23500000000001</v>
      </c>
      <c r="L17" s="2">
        <f>VLOOKUP(C17,Quali_W[#All],4,0)</f>
        <v>0</v>
      </c>
      <c r="M17" s="4">
        <f>VLOOKUP(C17,Quali_W[#All],5,0)</f>
        <v>31.2</v>
      </c>
      <c r="N17" s="4">
        <f>VLOOKUP(C17,Quali_W[#All],6,0)</f>
        <v>40.700000000000003</v>
      </c>
      <c r="O17" s="4">
        <f>VLOOKUP(C17,Quali_W[#All],7,0)</f>
        <v>29.8</v>
      </c>
      <c r="P17" s="4">
        <f>VLOOKUP(C17,Quali_W[#All],8,0)</f>
        <v>47.1</v>
      </c>
      <c r="Q17" s="4">
        <f>VLOOKUP(C17,Quali_W[#All],9,0)</f>
        <v>175.6</v>
      </c>
      <c r="R17" s="2">
        <v>0</v>
      </c>
      <c r="S17" s="4">
        <v>30.53</v>
      </c>
      <c r="T17" s="4">
        <v>39.83</v>
      </c>
      <c r="U17" s="6">
        <f>IF(AND(R17&gt;=$L17,S17&gt;=$M17,T17&gt;=$N17),1,0)</f>
        <v>0</v>
      </c>
      <c r="V17" s="4">
        <v>30.705000000000002</v>
      </c>
      <c r="W17" s="4">
        <v>47.405000000000001</v>
      </c>
      <c r="X17" s="6">
        <f>IF(AND(V17&gt;=$O17,W17&gt;=$P17),1,0)</f>
        <v>1</v>
      </c>
      <c r="Y17" s="4">
        <v>30</v>
      </c>
      <c r="Z17" s="4">
        <v>47</v>
      </c>
      <c r="AA17" s="6">
        <f>IF(AND(Y17&gt;=$O17,Z17&gt;=$P17),1,0)</f>
        <v>0</v>
      </c>
      <c r="AB17" s="2">
        <v>0</v>
      </c>
      <c r="AC17" s="4">
        <v>0</v>
      </c>
      <c r="AD17" s="4">
        <v>0</v>
      </c>
      <c r="AE17" s="6">
        <f>IF(AND(AB17&gt;=$L17,AC17&gt;=$M17,AD17&gt;=$N17),1,0)</f>
        <v>0</v>
      </c>
      <c r="AF17" s="4">
        <v>0</v>
      </c>
      <c r="AG17" s="4">
        <v>0</v>
      </c>
      <c r="AH17" s="6">
        <f>IF(AND(AF17&gt;=$O17,AG17&gt;=$P17),1,0)</f>
        <v>0</v>
      </c>
      <c r="AI17" s="4">
        <v>0</v>
      </c>
      <c r="AJ17" s="4">
        <v>0</v>
      </c>
      <c r="AK17" s="6">
        <f>IF(AND(AI17&gt;=$O17,AJ17&gt;=$P17),1,0)</f>
        <v>0</v>
      </c>
      <c r="AO17" s="6">
        <f>IF(AND(AL17&gt;=$L17,AM17&gt;=$M17,AN17&gt;=$N17),1,0)</f>
        <v>0</v>
      </c>
      <c r="AR17" s="6">
        <f>IF(AND(AP17&gt;=$O17,AQ17&gt;=$P17),1,0)</f>
        <v>0</v>
      </c>
      <c r="AU17" s="6">
        <f>IF(AND(AS17&gt;=$O17,AT17&gt;=$P17),1,0)</f>
        <v>0</v>
      </c>
      <c r="AY17" s="6">
        <f>IF(AND(AV17&gt;=$L17,AW17&gt;=$M17,AX17&gt;=$N17),1,0)</f>
        <v>0</v>
      </c>
      <c r="BB17" s="6">
        <f>IF(AND(AZ17&gt;=$O17,BA17&gt;=$P17),1,0)</f>
        <v>0</v>
      </c>
      <c r="BE17" s="6">
        <f>IF(AND(BC17&gt;=$O17,BD17&gt;=$P17),1,0)</f>
        <v>0</v>
      </c>
      <c r="BI17" s="6">
        <f>IF(AND(BF17&gt;=$L17,BG17&gt;=$M17,BH17&gt;=$N17),1,0)</f>
        <v>0</v>
      </c>
      <c r="BL17" s="6">
        <f>IF(AND(BJ17&gt;=$O17,BK17&gt;=$P17),1,0)</f>
        <v>0</v>
      </c>
      <c r="BO17" s="6">
        <f>IF(AND(BM17&gt;=$O17,BN17&gt;=$P17),1,0)</f>
        <v>0</v>
      </c>
      <c r="BS17" s="6">
        <f t="shared" si="0"/>
        <v>0</v>
      </c>
      <c r="BV17" s="6">
        <f t="shared" si="1"/>
        <v>0</v>
      </c>
      <c r="BY17" s="6">
        <f t="shared" si="2"/>
        <v>0</v>
      </c>
    </row>
    <row r="18" spans="1:77" x14ac:dyDescent="0.3">
      <c r="A18" t="s">
        <v>328</v>
      </c>
      <c r="B18" t="s">
        <v>81</v>
      </c>
      <c r="C18" s="1">
        <v>2000</v>
      </c>
      <c r="D18" s="1">
        <v>20</v>
      </c>
      <c r="E18" t="s">
        <v>329</v>
      </c>
      <c r="F18" s="1" t="s">
        <v>71</v>
      </c>
      <c r="G18" t="s">
        <v>165</v>
      </c>
      <c r="H18" s="6">
        <f>U18+AE18+AO18+AY18+BI18+BS18</f>
        <v>0</v>
      </c>
      <c r="I18" s="6">
        <f>X18+AA18+AH18+AK18+AR18+AU18+BB18+BE18+BL18+BO18+BV18+BY18</f>
        <v>0</v>
      </c>
      <c r="J18" s="1" t="str">
        <f>IF(AND(H18&gt;0,I18&gt;0,K18&gt;=Q18),"Ja","Nein")</f>
        <v>Nein</v>
      </c>
      <c r="K18" s="4">
        <f>MAX(T18,AD18,AN18,AX18,BH18,BR18)+LARGE((T18,AD18,AN18,AX18,BH18,BR18),2)+MAX(W18,Z18,AG18,AJ18,AQ18,AT18,BA18,BD18,BK18,BN18,BU18,BX18)+LARGE((W18,Z18,AG18,AJ18,AQ18,AT18,BA18,BD18,BK18,BN18,BU18,BX18),2)</f>
        <v>133.935</v>
      </c>
      <c r="L18" s="2">
        <f>VLOOKUP(C18,Quali_W[#All],4,0)</f>
        <v>1.8</v>
      </c>
      <c r="M18" s="4">
        <f>VLOOKUP(C18,Quali_W[#All],5,0)</f>
        <v>33</v>
      </c>
      <c r="N18" s="4">
        <f>VLOOKUP(C18,Quali_W[#All],6,0)</f>
        <v>44.3</v>
      </c>
      <c r="O18" s="4">
        <f>VLOOKUP(C18,Quali_W[#All],7,0)</f>
        <v>30.6</v>
      </c>
      <c r="P18" s="4">
        <f>VLOOKUP(C18,Quali_W[#All],8,0)</f>
        <v>50.5</v>
      </c>
      <c r="Q18" s="4">
        <f>VLOOKUP(C18,Quali_W[#All],9,0)</f>
        <v>189.6</v>
      </c>
      <c r="R18" s="2">
        <v>1.5</v>
      </c>
      <c r="S18" s="4">
        <v>30.200000000000003</v>
      </c>
      <c r="T18" s="4">
        <v>41</v>
      </c>
      <c r="U18" s="6">
        <f>IF(AND(R18&gt;=$L18,S18&gt;=$M18,T18&gt;=$N18),1,0)</f>
        <v>0</v>
      </c>
      <c r="V18" s="4">
        <v>30.095000000000002</v>
      </c>
      <c r="W18" s="4">
        <v>47.094999999999999</v>
      </c>
      <c r="X18" s="6">
        <f>IF(AND(V18&gt;=$O18,W18&gt;=$P18),1,0)</f>
        <v>0</v>
      </c>
      <c r="Y18" s="4">
        <v>29.14</v>
      </c>
      <c r="Z18" s="4">
        <v>45.84</v>
      </c>
      <c r="AA18" s="6">
        <f>IF(AND(Y18&gt;=$O18,Z18&gt;=$P18),1,0)</f>
        <v>0</v>
      </c>
      <c r="AB18" s="2">
        <v>0</v>
      </c>
      <c r="AC18" s="4">
        <v>0</v>
      </c>
      <c r="AD18" s="4">
        <v>0</v>
      </c>
      <c r="AE18" s="6">
        <f>IF(AND(AB18&gt;=$L18,AC18&gt;=$M18,AD18&gt;=$N18),1,0)</f>
        <v>0</v>
      </c>
      <c r="AF18" s="4">
        <v>0</v>
      </c>
      <c r="AG18" s="4">
        <v>0</v>
      </c>
      <c r="AH18" s="6">
        <f>IF(AND(AF18&gt;=$O18,AG18&gt;=$P18),1,0)</f>
        <v>0</v>
      </c>
      <c r="AI18" s="4">
        <v>0</v>
      </c>
      <c r="AJ18" s="4">
        <v>0</v>
      </c>
      <c r="AK18" s="6">
        <f>IF(AND(AI18&gt;=$O18,AJ18&gt;=$P18),1,0)</f>
        <v>0</v>
      </c>
      <c r="AO18" s="6">
        <f>IF(AND(AL18&gt;=$L18,AM18&gt;=$M18,AN18&gt;=$N18),1,0)</f>
        <v>0</v>
      </c>
      <c r="AR18" s="6">
        <f>IF(AND(AP18&gt;=$O18,AQ18&gt;=$P18),1,0)</f>
        <v>0</v>
      </c>
      <c r="AU18" s="6">
        <f>IF(AND(AS18&gt;=$O18,AT18&gt;=$P18),1,0)</f>
        <v>0</v>
      </c>
      <c r="AY18" s="6">
        <f>IF(AND(AV18&gt;=$L18,AW18&gt;=$M18,AX18&gt;=$N18),1,0)</f>
        <v>0</v>
      </c>
      <c r="BB18" s="6">
        <f>IF(AND(AZ18&gt;=$O18,BA18&gt;=$P18),1,0)</f>
        <v>0</v>
      </c>
      <c r="BE18" s="6">
        <f>IF(AND(BC18&gt;=$O18,BD18&gt;=$P18),1,0)</f>
        <v>0</v>
      </c>
      <c r="BI18" s="6">
        <f>IF(AND(BF18&gt;=$L18,BG18&gt;=$M18,BH18&gt;=$N18),1,0)</f>
        <v>0</v>
      </c>
      <c r="BL18" s="6">
        <f>IF(AND(BJ18&gt;=$O18,BK18&gt;=$P18),1,0)</f>
        <v>0</v>
      </c>
      <c r="BO18" s="6">
        <f>IF(AND(BM18&gt;=$O18,BN18&gt;=$P18),1,0)</f>
        <v>0</v>
      </c>
      <c r="BS18" s="6">
        <f t="shared" si="0"/>
        <v>0</v>
      </c>
      <c r="BV18" s="6">
        <f t="shared" si="1"/>
        <v>0</v>
      </c>
      <c r="BY18" s="6">
        <f t="shared" si="2"/>
        <v>0</v>
      </c>
    </row>
    <row r="19" spans="1:77" x14ac:dyDescent="0.3">
      <c r="A19" t="s">
        <v>55</v>
      </c>
      <c r="B19" t="s">
        <v>56</v>
      </c>
      <c r="C19" s="1">
        <v>2005</v>
      </c>
      <c r="D19" s="1">
        <v>15</v>
      </c>
      <c r="E19" t="s">
        <v>68</v>
      </c>
      <c r="F19" s="1" t="s">
        <v>71</v>
      </c>
      <c r="G19" t="s">
        <v>278</v>
      </c>
      <c r="H19" s="6">
        <f>U19+AE19+AO19+AY19+BI19+BS19</f>
        <v>0</v>
      </c>
      <c r="I19" s="6">
        <f>X19+AA19+AH19+AK19+AR19+AU19+BB19+BE19+BL19+BO19+BV19+BY19</f>
        <v>0</v>
      </c>
      <c r="J19" s="1" t="str">
        <f>IF(AND(H19&gt;0,I19&gt;0,K19&gt;=Q19),"Ja","Nein")</f>
        <v>Nein</v>
      </c>
      <c r="K19" s="4">
        <f>MAX(T19,AD19,AN19,AX19,BH19,BR19)+LARGE((T19,AD19,AN19,AX19,BH19,BR19),2)+MAX(W19,Z19,AG19,AJ19,AQ19,AT19,BA19,BD19,BK19,BN19,BU19,BX19)+LARGE((W19,Z19,AG19,AJ19,AQ19,AT19,BA19,BD19,BK19,BN19,BU19,BX19),2)</f>
        <v>131.53500000000003</v>
      </c>
      <c r="L19" s="2">
        <f>VLOOKUP(C19,Quali_W[#All],4,0)</f>
        <v>0</v>
      </c>
      <c r="M19" s="4">
        <f>VLOOKUP(C19,Quali_W[#All],5,0)</f>
        <v>31.6</v>
      </c>
      <c r="N19" s="4">
        <f>VLOOKUP(C19,Quali_W[#All],6,0)</f>
        <v>41.1</v>
      </c>
      <c r="O19" s="4">
        <f>VLOOKUP(C19,Quali_W[#All],7,0)</f>
        <v>30</v>
      </c>
      <c r="P19" s="4">
        <f>VLOOKUP(C19,Quali_W[#All],8,0)</f>
        <v>47.5</v>
      </c>
      <c r="Q19" s="4">
        <f>VLOOKUP(C19,Quali_W[#All],9,0)</f>
        <v>177.2</v>
      </c>
      <c r="R19" s="2">
        <v>0</v>
      </c>
      <c r="S19" s="4">
        <v>30.53</v>
      </c>
      <c r="T19" s="4">
        <v>39.83</v>
      </c>
      <c r="U19" s="6">
        <f>IF(AND(R19&gt;=$L19,S19&gt;=$M19,T19&gt;=$N19),1,0)</f>
        <v>0</v>
      </c>
      <c r="V19" s="4">
        <v>28.225000000000001</v>
      </c>
      <c r="W19" s="4">
        <v>45.025000000000006</v>
      </c>
      <c r="X19" s="6">
        <f>IF(AND(V19&gt;=$O19,W19&gt;=$P19),1,0)</f>
        <v>0</v>
      </c>
      <c r="Y19" s="4">
        <v>29.180000000000003</v>
      </c>
      <c r="Z19" s="4">
        <v>46.680000000000007</v>
      </c>
      <c r="AA19" s="6">
        <f>IF(AND(Y19&gt;=$O19,Z19&gt;=$P19),1,0)</f>
        <v>0</v>
      </c>
      <c r="AB19" s="2">
        <v>0</v>
      </c>
      <c r="AC19" s="4">
        <v>0</v>
      </c>
      <c r="AD19" s="4">
        <v>0</v>
      </c>
      <c r="AE19" s="6">
        <f>IF(AND(AB19&gt;=$L19,AC19&gt;=$M19,AD19&gt;=$N19),1,0)</f>
        <v>0</v>
      </c>
      <c r="AF19" s="4">
        <v>0</v>
      </c>
      <c r="AG19" s="4">
        <v>0</v>
      </c>
      <c r="AH19" s="6">
        <f>IF(AND(AF19&gt;=$O19,AG19&gt;=$P19),1,0)</f>
        <v>0</v>
      </c>
      <c r="AI19" s="4">
        <v>0</v>
      </c>
      <c r="AJ19" s="4">
        <v>0</v>
      </c>
      <c r="AK19" s="6">
        <f>IF(AND(AI19&gt;=$O19,AJ19&gt;=$P19),1,0)</f>
        <v>0</v>
      </c>
      <c r="AO19" s="6">
        <f>IF(AND(AL19&gt;=$L19,AM19&gt;=$M19,AN19&gt;=$N19),1,0)</f>
        <v>0</v>
      </c>
      <c r="AR19" s="6">
        <f>IF(AND(AP19&gt;=$O19,AQ19&gt;=$P19),1,0)</f>
        <v>0</v>
      </c>
      <c r="AU19" s="6">
        <f>IF(AND(AS19&gt;=$O19,AT19&gt;=$P19),1,0)</f>
        <v>0</v>
      </c>
      <c r="AY19" s="6">
        <f>IF(AND(AV19&gt;=$L19,AW19&gt;=$M19,AX19&gt;=$N19),1,0)</f>
        <v>0</v>
      </c>
      <c r="BB19" s="6">
        <f>IF(AND(AZ19&gt;=$O19,BA19&gt;=$P19),1,0)</f>
        <v>0</v>
      </c>
      <c r="BE19" s="6">
        <f>IF(AND(BC19&gt;=$O19,BD19&gt;=$P19),1,0)</f>
        <v>0</v>
      </c>
      <c r="BI19" s="6">
        <f>IF(AND(BF19&gt;=$L19,BG19&gt;=$M19,BH19&gt;=$N19),1,0)</f>
        <v>0</v>
      </c>
      <c r="BL19" s="6">
        <f>IF(AND(BJ19&gt;=$O19,BK19&gt;=$P19),1,0)</f>
        <v>0</v>
      </c>
      <c r="BO19" s="6">
        <f>IF(AND(BM19&gt;=$O19,BN19&gt;=$P19),1,0)</f>
        <v>0</v>
      </c>
      <c r="BS19" s="6">
        <f t="shared" si="0"/>
        <v>0</v>
      </c>
      <c r="BV19" s="6">
        <f t="shared" si="1"/>
        <v>0</v>
      </c>
      <c r="BY19" s="6">
        <f t="shared" si="2"/>
        <v>0</v>
      </c>
    </row>
    <row r="20" spans="1:77" x14ac:dyDescent="0.3">
      <c r="A20" t="s">
        <v>317</v>
      </c>
      <c r="B20" t="s">
        <v>319</v>
      </c>
      <c r="C20" s="1">
        <v>2005</v>
      </c>
      <c r="D20" s="1">
        <v>15</v>
      </c>
      <c r="E20" t="s">
        <v>148</v>
      </c>
      <c r="F20" s="1" t="s">
        <v>71</v>
      </c>
      <c r="G20" t="s">
        <v>201</v>
      </c>
      <c r="H20" s="6">
        <f>U20+AE20+AO20+AY20+BI20+BS20</f>
        <v>0</v>
      </c>
      <c r="I20" s="6">
        <f>X20+AA20+AH20+AK20+AR20+AU20+BB20+BE20+BL20+BO20+BV20+BY20</f>
        <v>0</v>
      </c>
      <c r="J20" s="1" t="str">
        <f>IF(AND(H20&gt;0,I20&gt;0,K20&gt;=Q20),"Ja","Nein")</f>
        <v>Nein</v>
      </c>
      <c r="K20" s="4">
        <f>MAX(T20,AD20,AN20,AX20,BH20,BR20)+LARGE((T20,AD20,AN20,AX20,BH20,BR20),2)+MAX(W20,Z20,AG20,AJ20,AQ20,AT20,BA20,BD20,BK20,BN20,BU20,BX20)+LARGE((W20,Z20,AG20,AJ20,AQ20,AT20,BA20,BD20,BK20,BN20,BU20,BX20),2)</f>
        <v>130.76499999999999</v>
      </c>
      <c r="L20" s="2">
        <f>VLOOKUP(C20,Quali_W[#All],4,0)</f>
        <v>0</v>
      </c>
      <c r="M20" s="4">
        <f>VLOOKUP(C20,Quali_W[#All],5,0)</f>
        <v>31.6</v>
      </c>
      <c r="N20" s="4">
        <f>VLOOKUP(C20,Quali_W[#All],6,0)</f>
        <v>41.1</v>
      </c>
      <c r="O20" s="4">
        <f>VLOOKUP(C20,Quali_W[#All],7,0)</f>
        <v>30</v>
      </c>
      <c r="P20" s="4">
        <f>VLOOKUP(C20,Quali_W[#All],8,0)</f>
        <v>47.5</v>
      </c>
      <c r="Q20" s="4">
        <f>VLOOKUP(C20,Quali_W[#All],9,0)</f>
        <v>177.2</v>
      </c>
      <c r="R20" s="2">
        <v>0</v>
      </c>
      <c r="S20" s="4">
        <v>29.865000000000002</v>
      </c>
      <c r="T20" s="4">
        <v>39.365000000000002</v>
      </c>
      <c r="U20" s="6">
        <f>IF(AND(R20&gt;=$L20,S20&gt;=$M20,T20&gt;=$N20),1,0)</f>
        <v>0</v>
      </c>
      <c r="V20" s="4">
        <v>30.865000000000002</v>
      </c>
      <c r="W20" s="4">
        <v>46.065000000000005</v>
      </c>
      <c r="X20" s="6">
        <f>IF(AND(V20&gt;=$O20,W20&gt;=$P20),1,0)</f>
        <v>0</v>
      </c>
      <c r="Y20" s="4">
        <v>30.835000000000001</v>
      </c>
      <c r="Z20" s="4">
        <v>45.334999999999994</v>
      </c>
      <c r="AA20" s="6">
        <f>IF(AND(Y20&gt;=$O20,Z20&gt;=$P20),1,0)</f>
        <v>0</v>
      </c>
      <c r="AB20" s="2">
        <v>0</v>
      </c>
      <c r="AC20" s="4">
        <v>0</v>
      </c>
      <c r="AD20" s="4">
        <v>0</v>
      </c>
      <c r="AE20" s="6">
        <f>IF(AND(AB20&gt;=$L20,AC20&gt;=$M20,AD20&gt;=$N20),1,0)</f>
        <v>0</v>
      </c>
      <c r="AF20" s="4">
        <v>0</v>
      </c>
      <c r="AG20" s="4">
        <v>0</v>
      </c>
      <c r="AH20" s="6">
        <f>IF(AND(AF20&gt;=$O20,AG20&gt;=$P20),1,0)</f>
        <v>0</v>
      </c>
      <c r="AI20" s="4">
        <v>0</v>
      </c>
      <c r="AJ20" s="4">
        <v>0</v>
      </c>
      <c r="AK20" s="6">
        <f>IF(AND(AI20&gt;=$O20,AJ20&gt;=$P20),1,0)</f>
        <v>0</v>
      </c>
      <c r="AO20" s="6">
        <f>IF(AND(AL20&gt;=$L20,AM20&gt;=$M20,AN20&gt;=$N20),1,0)</f>
        <v>0</v>
      </c>
      <c r="AR20" s="6">
        <f>IF(AND(AP20&gt;=$O20,AQ20&gt;=$P20),1,0)</f>
        <v>0</v>
      </c>
      <c r="AU20" s="6">
        <f>IF(AND(AS20&gt;=$O20,AT20&gt;=$P20),1,0)</f>
        <v>0</v>
      </c>
      <c r="AY20" s="6">
        <f>IF(AND(AV20&gt;=$L20,AW20&gt;=$M20,AX20&gt;=$N20),1,0)</f>
        <v>0</v>
      </c>
      <c r="BB20" s="6">
        <f>IF(AND(AZ20&gt;=$O20,BA20&gt;=$P20),1,0)</f>
        <v>0</v>
      </c>
      <c r="BE20" s="6">
        <f>IF(AND(BC20&gt;=$O20,BD20&gt;=$P20),1,0)</f>
        <v>0</v>
      </c>
      <c r="BI20" s="6">
        <f>IF(AND(BF20&gt;=$L20,BG20&gt;=$M20,BH20&gt;=$N20),1,0)</f>
        <v>0</v>
      </c>
      <c r="BL20" s="6">
        <f>IF(AND(BJ20&gt;=$O20,BK20&gt;=$P20),1,0)</f>
        <v>0</v>
      </c>
      <c r="BO20" s="6">
        <f>IF(AND(BM20&gt;=$O20,BN20&gt;=$P20),1,0)</f>
        <v>0</v>
      </c>
      <c r="BS20" s="6">
        <f t="shared" si="0"/>
        <v>0</v>
      </c>
      <c r="BV20" s="6">
        <f t="shared" si="1"/>
        <v>0</v>
      </c>
      <c r="BY20" s="6">
        <f t="shared" si="2"/>
        <v>0</v>
      </c>
    </row>
    <row r="21" spans="1:77" x14ac:dyDescent="0.3">
      <c r="A21" t="s">
        <v>94</v>
      </c>
      <c r="B21" t="s">
        <v>95</v>
      </c>
      <c r="C21" s="1">
        <v>2002</v>
      </c>
      <c r="D21" s="1">
        <v>18</v>
      </c>
      <c r="E21" t="s">
        <v>144</v>
      </c>
      <c r="F21" s="1" t="s">
        <v>71</v>
      </c>
      <c r="G21" t="s">
        <v>164</v>
      </c>
      <c r="H21" s="6">
        <f>U21+AE21+AO21+AY21+BI21+BS21</f>
        <v>0</v>
      </c>
      <c r="I21" s="6">
        <f>X21+AA21+AH21+AK21+AR21+AU21+BB21+BE21+BL21+BO21+BV21+BY21</f>
        <v>0</v>
      </c>
      <c r="J21" s="1" t="str">
        <f>IF(AND(H21&gt;0,I21&gt;0,K21&gt;=Q21),"Ja","Nein")</f>
        <v>Nein</v>
      </c>
      <c r="K21" s="4">
        <f>MAX(T21,AD21,AN21,AX21,BH21,BR21)+LARGE((T21,AD21,AN21,AX21,BH21,BR21),2)+MAX(W21,Z21,AG21,AJ21,AQ21,AT21,BA21,BD21,BK21,BN21,BU21,BX21)+LARGE((W21,Z21,AG21,AJ21,AQ21,AT21,BA21,BD21,BK21,BN21,BU21,BX21),2)</f>
        <v>128.22800000000001</v>
      </c>
      <c r="L21" s="2">
        <f>VLOOKUP(C21,Quali_W[#All],4,0)</f>
        <v>1.2</v>
      </c>
      <c r="M21" s="4">
        <f>VLOOKUP(C21,Quali_W[#All],5,0)</f>
        <v>32.200000000000003</v>
      </c>
      <c r="N21" s="4">
        <f>VLOOKUP(C21,Quali_W[#All],6,0)</f>
        <v>42.9</v>
      </c>
      <c r="O21" s="4">
        <f>VLOOKUP(C21,Quali_W[#All],7,0)</f>
        <v>30.4</v>
      </c>
      <c r="P21" s="4">
        <f>VLOOKUP(C21,Quali_W[#All],8,0)</f>
        <v>49.2</v>
      </c>
      <c r="Q21" s="4">
        <f>VLOOKUP(C21,Quali_W[#All],9,0)</f>
        <v>184.2</v>
      </c>
      <c r="R21" s="2">
        <v>0.9</v>
      </c>
      <c r="S21" s="4">
        <v>31.715000000000003</v>
      </c>
      <c r="T21" s="4">
        <v>42.215000000000003</v>
      </c>
      <c r="U21" s="6">
        <f>IF(AND(R21&gt;=$L21,S21&gt;=$M21,T21&gt;=$N21),1,0)</f>
        <v>0</v>
      </c>
      <c r="V21" s="4">
        <v>29.29</v>
      </c>
      <c r="W21" s="4">
        <v>46.89</v>
      </c>
      <c r="X21" s="6">
        <f>IF(AND(V21&gt;=$O21,W21&gt;=$P21),1,0)</f>
        <v>0</v>
      </c>
      <c r="Y21" s="4">
        <v>25.123000000000001</v>
      </c>
      <c r="Z21" s="4">
        <v>39.122999999999998</v>
      </c>
      <c r="AA21" s="6">
        <f>IF(AND(Y21&gt;=$O21,Z21&gt;=$P21),1,0)</f>
        <v>0</v>
      </c>
      <c r="AB21" s="2">
        <v>0</v>
      </c>
      <c r="AC21" s="4">
        <v>0</v>
      </c>
      <c r="AD21" s="4">
        <v>0</v>
      </c>
      <c r="AE21" s="6">
        <f>IF(AND(AB21&gt;=$L21,AC21&gt;=$M21,AD21&gt;=$N21),1,0)</f>
        <v>0</v>
      </c>
      <c r="AF21" s="4">
        <v>0</v>
      </c>
      <c r="AG21" s="4">
        <v>0</v>
      </c>
      <c r="AH21" s="6">
        <f>IF(AND(AF21&gt;=$O21,AG21&gt;=$P21),1,0)</f>
        <v>0</v>
      </c>
      <c r="AI21" s="4">
        <v>0</v>
      </c>
      <c r="AJ21" s="4">
        <v>0</v>
      </c>
      <c r="AK21" s="6">
        <f>IF(AND(AI21&gt;=$O21,AJ21&gt;=$P21),1,0)</f>
        <v>0</v>
      </c>
      <c r="AO21" s="6">
        <f>IF(AND(AL21&gt;=$L21,AM21&gt;=$M21,AN21&gt;=$N21),1,0)</f>
        <v>0</v>
      </c>
      <c r="AR21" s="6">
        <f>IF(AND(AP21&gt;=$O21,AQ21&gt;=$P21),1,0)</f>
        <v>0</v>
      </c>
      <c r="AU21" s="6">
        <f>IF(AND(AS21&gt;=$O21,AT21&gt;=$P21),1,0)</f>
        <v>0</v>
      </c>
      <c r="AY21" s="6">
        <f>IF(AND(AV21&gt;=$L21,AW21&gt;=$M21,AX21&gt;=$N21),1,0)</f>
        <v>0</v>
      </c>
      <c r="BB21" s="6">
        <f>IF(AND(AZ21&gt;=$O21,BA21&gt;=$P21),1,0)</f>
        <v>0</v>
      </c>
      <c r="BE21" s="6">
        <f>IF(AND(BC21&gt;=$O21,BD21&gt;=$P21),1,0)</f>
        <v>0</v>
      </c>
      <c r="BI21" s="6">
        <f>IF(AND(BF21&gt;=$L21,BG21&gt;=$M21,BH21&gt;=$N21),1,0)</f>
        <v>0</v>
      </c>
      <c r="BL21" s="6">
        <f>IF(AND(BJ21&gt;=$O21,BK21&gt;=$P21),1,0)</f>
        <v>0</v>
      </c>
      <c r="BO21" s="6">
        <f>IF(AND(BM21&gt;=$O21,BN21&gt;=$P21),1,0)</f>
        <v>0</v>
      </c>
      <c r="BS21" s="6">
        <f t="shared" si="0"/>
        <v>0</v>
      </c>
      <c r="BV21" s="6">
        <f t="shared" si="1"/>
        <v>0</v>
      </c>
      <c r="BY21" s="6">
        <f t="shared" si="2"/>
        <v>0</v>
      </c>
    </row>
    <row r="22" spans="1:77" x14ac:dyDescent="0.3">
      <c r="A22" t="s">
        <v>360</v>
      </c>
      <c r="B22" t="s">
        <v>361</v>
      </c>
      <c r="C22" s="1">
        <v>2005</v>
      </c>
      <c r="D22" s="1">
        <v>15</v>
      </c>
      <c r="E22" t="s">
        <v>44</v>
      </c>
      <c r="F22" s="1" t="s">
        <v>71</v>
      </c>
      <c r="G22" t="s">
        <v>195</v>
      </c>
      <c r="H22" s="6">
        <f>U22+AE22+AO22+AY22+BI22+BS22</f>
        <v>0</v>
      </c>
      <c r="I22" s="6">
        <f>X22+AA22+AH22+AK22+AR22+AU22+BB22+BE22+BL22+BO22+BV22+BY22</f>
        <v>0</v>
      </c>
      <c r="J22" s="1" t="str">
        <f>IF(AND(H22&gt;0,I22&gt;0,K22&gt;=Q22),"Ja","Nein")</f>
        <v>Nein</v>
      </c>
      <c r="K22" s="4">
        <f>MAX(T22,AD22,AN22,AX22,BH22,BR22)+LARGE((T22,AD22,AN22,AX22,BH22,BR22),2)+MAX(W22,Z22,AG22,AJ22,AQ22,AT22,BA22,BD22,BK22,BN22,BU22,BX22)+LARGE((W22,Z22,AG22,AJ22,AQ22,AT22,BA22,BD22,BK22,BN22,BU22,BX22),2)</f>
        <v>127.655</v>
      </c>
      <c r="L22" s="2">
        <f>VLOOKUP(C22,Quali_W[#All],4,0)</f>
        <v>0</v>
      </c>
      <c r="M22" s="4">
        <f>VLOOKUP(C22,Quali_W[#All],5,0)</f>
        <v>31.6</v>
      </c>
      <c r="N22" s="4">
        <f>VLOOKUP(C22,Quali_W[#All],6,0)</f>
        <v>41.1</v>
      </c>
      <c r="O22" s="4">
        <f>VLOOKUP(C22,Quali_W[#All],7,0)</f>
        <v>30</v>
      </c>
      <c r="P22" s="4">
        <f>VLOOKUP(C22,Quali_W[#All],8,0)</f>
        <v>47.5</v>
      </c>
      <c r="Q22" s="4">
        <f>VLOOKUP(C22,Quali_W[#All],9,0)</f>
        <v>177.2</v>
      </c>
      <c r="R22" s="2">
        <v>0</v>
      </c>
      <c r="S22" s="4">
        <v>29.75</v>
      </c>
      <c r="T22" s="4">
        <v>39.450000000000003</v>
      </c>
      <c r="U22" s="6">
        <f>IF(AND(R22&gt;=$L22,S22&gt;=$M22,T22&gt;=$N22),1,0)</f>
        <v>0</v>
      </c>
      <c r="V22" s="4">
        <v>26.675000000000004</v>
      </c>
      <c r="W22" s="4">
        <v>43.574999999999996</v>
      </c>
      <c r="X22" s="6">
        <f>IF(AND(V22&gt;=$O22,W22&gt;=$P22),1,0)</f>
        <v>0</v>
      </c>
      <c r="Y22" s="4">
        <v>27.53</v>
      </c>
      <c r="Z22" s="4">
        <v>44.63</v>
      </c>
      <c r="AA22" s="6">
        <f>IF(AND(Y22&gt;=$O22,Z22&gt;=$P22),1,0)</f>
        <v>0</v>
      </c>
      <c r="AB22" s="2">
        <v>0</v>
      </c>
      <c r="AC22" s="4">
        <v>0</v>
      </c>
      <c r="AD22" s="4">
        <v>0</v>
      </c>
      <c r="AE22" s="6">
        <f>IF(AND(AB22&gt;=$L22,AC22&gt;=$M22,AD22&gt;=$N22),1,0)</f>
        <v>0</v>
      </c>
      <c r="AF22" s="4">
        <v>0</v>
      </c>
      <c r="AG22" s="4">
        <v>0</v>
      </c>
      <c r="AH22" s="6">
        <f>IF(AND(AF22&gt;=$O22,AG22&gt;=$P22),1,0)</f>
        <v>0</v>
      </c>
      <c r="AI22" s="4">
        <v>0</v>
      </c>
      <c r="AJ22" s="4">
        <v>0</v>
      </c>
      <c r="AK22" s="6">
        <f>IF(AND(AI22&gt;=$O22,AJ22&gt;=$P22),1,0)</f>
        <v>0</v>
      </c>
      <c r="AO22" s="6">
        <f>IF(AND(AL22&gt;=$L22,AM22&gt;=$M22,AN22&gt;=$N22),1,0)</f>
        <v>0</v>
      </c>
      <c r="AR22" s="6">
        <f>IF(AND(AP22&gt;=$O22,AQ22&gt;=$P22),1,0)</f>
        <v>0</v>
      </c>
      <c r="AU22" s="6">
        <f>IF(AND(AS22&gt;=$O22,AT22&gt;=$P22),1,0)</f>
        <v>0</v>
      </c>
      <c r="AY22" s="6">
        <f>IF(AND(AV22&gt;=$L22,AW22&gt;=$M22,AX22&gt;=$N22),1,0)</f>
        <v>0</v>
      </c>
      <c r="BB22" s="6">
        <f>IF(AND(AZ22&gt;=$O22,BA22&gt;=$P22),1,0)</f>
        <v>0</v>
      </c>
      <c r="BE22" s="6">
        <f>IF(AND(BC22&gt;=$O22,BD22&gt;=$P22),1,0)</f>
        <v>0</v>
      </c>
      <c r="BI22" s="6">
        <f>IF(AND(BF22&gt;=$L22,BG22&gt;=$M22,BH22&gt;=$N22),1,0)</f>
        <v>0</v>
      </c>
      <c r="BL22" s="6">
        <f>IF(AND(BJ22&gt;=$O22,BK22&gt;=$P22),1,0)</f>
        <v>0</v>
      </c>
      <c r="BO22" s="6">
        <f>IF(AND(BM22&gt;=$O22,BN22&gt;=$P22),1,0)</f>
        <v>0</v>
      </c>
      <c r="BS22" s="6">
        <f t="shared" si="0"/>
        <v>0</v>
      </c>
      <c r="BV22" s="6">
        <f t="shared" si="1"/>
        <v>0</v>
      </c>
      <c r="BY22" s="6">
        <f t="shared" si="2"/>
        <v>0</v>
      </c>
    </row>
    <row r="23" spans="1:77" x14ac:dyDescent="0.3">
      <c r="A23" t="s">
        <v>120</v>
      </c>
      <c r="B23" t="s">
        <v>373</v>
      </c>
      <c r="C23" s="1">
        <v>2009</v>
      </c>
      <c r="D23" s="1">
        <v>11</v>
      </c>
      <c r="E23" t="s">
        <v>45</v>
      </c>
      <c r="F23" s="1" t="s">
        <v>71</v>
      </c>
      <c r="G23" t="s">
        <v>208</v>
      </c>
      <c r="H23" s="6">
        <f>U23+AE23+AO23+AY23+BI23+BS23</f>
        <v>0</v>
      </c>
      <c r="I23" s="6">
        <f>X23+AA23+AH23+AK23+AR23+AU23+BB23+BE23+BL23+BO23+BV23+BY23</f>
        <v>0</v>
      </c>
      <c r="J23" s="1" t="str">
        <f>IF(AND(H23&gt;0,I23&gt;0,K23&gt;=Q23),"Ja","Nein")</f>
        <v>Nein</v>
      </c>
      <c r="K23" s="4">
        <f>MAX(T23,AD23,AN23,AX23,BH23,BR23)+LARGE((T23,AD23,AN23,AX23,BH23,BR23),2)+MAX(W23,Z23,AG23,AJ23,AQ23,AT23,BA23,BD23,BK23,BN23,BU23,BX23)+LARGE((W23,Z23,AG23,AJ23,AQ23,AT23,BA23,BD23,BK23,BN23,BU23,BX23),2)</f>
        <v>127.10000000000001</v>
      </c>
      <c r="L23" s="2">
        <f>VLOOKUP(C23,Quali_W[#All],4,0)</f>
        <v>0</v>
      </c>
      <c r="M23" s="4">
        <f>VLOOKUP(C23,Quali_W[#All],5,0)</f>
        <v>30.8</v>
      </c>
      <c r="N23" s="4">
        <f>VLOOKUP(C23,Quali_W[#All],6,0)</f>
        <v>40.299999999999997</v>
      </c>
      <c r="O23" s="4">
        <f>VLOOKUP(C23,Quali_W[#All],7,0)</f>
        <v>29.4</v>
      </c>
      <c r="P23" s="4">
        <f>VLOOKUP(C23,Quali_W[#All],8,0)</f>
        <v>46.3</v>
      </c>
      <c r="Q23" s="4">
        <f>VLOOKUP(C23,Quali_W[#All],9,0)</f>
        <v>173.2</v>
      </c>
      <c r="R23" s="2">
        <v>0</v>
      </c>
      <c r="S23" s="4">
        <v>29.984999999999999</v>
      </c>
      <c r="T23" s="4">
        <v>39.585000000000001</v>
      </c>
      <c r="U23" s="6">
        <f>IF(AND(R23&gt;=$L23,S23&gt;=$M23,T23&gt;=$N23),1,0)</f>
        <v>0</v>
      </c>
      <c r="V23" s="4">
        <v>29.905000000000001</v>
      </c>
      <c r="W23" s="4">
        <v>44.405000000000008</v>
      </c>
      <c r="X23" s="6">
        <f>IF(AND(V23&gt;=$O23,W23&gt;=$P23),1,0)</f>
        <v>0</v>
      </c>
      <c r="Y23" s="4">
        <v>29.21</v>
      </c>
      <c r="Z23" s="4">
        <v>43.11</v>
      </c>
      <c r="AA23" s="6">
        <f>IF(AND(Y23&gt;=$O23,Z23&gt;=$P23),1,0)</f>
        <v>0</v>
      </c>
      <c r="AB23" s="2">
        <v>0</v>
      </c>
      <c r="AC23" s="4">
        <v>0</v>
      </c>
      <c r="AD23" s="4">
        <v>0</v>
      </c>
      <c r="AE23" s="6">
        <f>IF(AND(AB23&gt;=$L23,AC23&gt;=$M23,AD23&gt;=$N23),1,0)</f>
        <v>0</v>
      </c>
      <c r="AF23" s="4">
        <v>0</v>
      </c>
      <c r="AG23" s="4">
        <v>0</v>
      </c>
      <c r="AH23" s="6">
        <f>IF(AND(AF23&gt;=$O23,AG23&gt;=$P23),1,0)</f>
        <v>0</v>
      </c>
      <c r="AI23" s="4">
        <v>0</v>
      </c>
      <c r="AJ23" s="4">
        <v>0</v>
      </c>
      <c r="AK23" s="6">
        <f>IF(AND(AI23&gt;=$O23,AJ23&gt;=$P23),1,0)</f>
        <v>0</v>
      </c>
      <c r="AO23" s="6">
        <f>IF(AND(AL23&gt;=$L23,AM23&gt;=$M23,AN23&gt;=$N23),1,0)</f>
        <v>0</v>
      </c>
      <c r="AR23" s="6">
        <f>IF(AND(AP23&gt;=$O23,AQ23&gt;=$P23),1,0)</f>
        <v>0</v>
      </c>
      <c r="AU23" s="6">
        <f>IF(AND(AS23&gt;=$O23,AT23&gt;=$P23),1,0)</f>
        <v>0</v>
      </c>
      <c r="AY23" s="6">
        <f>IF(AND(AV23&gt;=$L23,AW23&gt;=$M23,AX23&gt;=$N23),1,0)</f>
        <v>0</v>
      </c>
      <c r="BB23" s="6">
        <f>IF(AND(AZ23&gt;=$O23,BA23&gt;=$P23),1,0)</f>
        <v>0</v>
      </c>
      <c r="BE23" s="6">
        <f>IF(AND(BC23&gt;=$O23,BD23&gt;=$P23),1,0)</f>
        <v>0</v>
      </c>
      <c r="BI23" s="6">
        <f>IF(AND(BF23&gt;=$L23,BG23&gt;=$M23,BH23&gt;=$N23),1,0)</f>
        <v>0</v>
      </c>
      <c r="BL23" s="6">
        <f>IF(AND(BJ23&gt;=$O23,BK23&gt;=$P23),1,0)</f>
        <v>0</v>
      </c>
      <c r="BO23" s="6">
        <f>IF(AND(BM23&gt;=$O23,BN23&gt;=$P23),1,0)</f>
        <v>0</v>
      </c>
      <c r="BS23" s="6">
        <f t="shared" si="0"/>
        <v>0</v>
      </c>
      <c r="BV23" s="6">
        <f t="shared" si="1"/>
        <v>0</v>
      </c>
      <c r="BY23" s="6">
        <f t="shared" si="2"/>
        <v>0</v>
      </c>
    </row>
    <row r="24" spans="1:77" x14ac:dyDescent="0.3">
      <c r="A24" t="s">
        <v>382</v>
      </c>
      <c r="B24" t="s">
        <v>383</v>
      </c>
      <c r="C24" s="1">
        <v>2008</v>
      </c>
      <c r="D24" s="1">
        <v>12</v>
      </c>
      <c r="E24" t="s">
        <v>139</v>
      </c>
      <c r="F24" s="1" t="s">
        <v>71</v>
      </c>
      <c r="G24" t="s">
        <v>216</v>
      </c>
      <c r="H24" s="6">
        <f>U24+AE24+AO24+AY24+BI24+BS24</f>
        <v>0</v>
      </c>
      <c r="I24" s="6">
        <f>X24+AA24+AH24+AK24+AR24+AU24+BB24+BE24+BL24+BO24+BV24+BY24</f>
        <v>0</v>
      </c>
      <c r="J24" s="1" t="str">
        <f>IF(AND(H24&gt;0,I24&gt;0,K24&gt;=Q24),"Ja","Nein")</f>
        <v>Nein</v>
      </c>
      <c r="K24" s="4">
        <f>MAX(T24,AD24,AN24,AX24,BH24,BR24)+LARGE((T24,AD24,AN24,AX24,BH24,BR24),2)+MAX(W24,Z24,AG24,AJ24,AQ24,AT24,BA24,BD24,BK24,BN24,BU24,BX24)+LARGE((W24,Z24,AG24,AJ24,AQ24,AT24,BA24,BD24,BK24,BN24,BU24,BX24),2)</f>
        <v>126.23500000000001</v>
      </c>
      <c r="L24" s="2">
        <f>VLOOKUP(C24,Quali_W[#All],4,0)</f>
        <v>0</v>
      </c>
      <c r="M24" s="4">
        <f>VLOOKUP(C24,Quali_W[#All],5,0)</f>
        <v>31.2</v>
      </c>
      <c r="N24" s="4">
        <f>VLOOKUP(C24,Quali_W[#All],6,0)</f>
        <v>40.700000000000003</v>
      </c>
      <c r="O24" s="4">
        <f>VLOOKUP(C24,Quali_W[#All],7,0)</f>
        <v>29.4</v>
      </c>
      <c r="P24" s="4">
        <f>VLOOKUP(C24,Quali_W[#All],8,0)</f>
        <v>46.3</v>
      </c>
      <c r="Q24" s="4">
        <f>VLOOKUP(C24,Quali_W[#All],9,0)</f>
        <v>174</v>
      </c>
      <c r="R24" s="2">
        <v>0</v>
      </c>
      <c r="S24" s="4">
        <v>28.835000000000001</v>
      </c>
      <c r="T24" s="4">
        <v>38.435000000000002</v>
      </c>
      <c r="U24" s="6">
        <f>IF(AND(R24&gt;=$L24,S24&gt;=$M24,T24&gt;=$N24),1,0)</f>
        <v>0</v>
      </c>
      <c r="V24" s="4">
        <v>28.825000000000003</v>
      </c>
      <c r="W24" s="4">
        <v>44.524999999999999</v>
      </c>
      <c r="X24" s="6">
        <f>IF(AND(V24&gt;=$O24,W24&gt;=$P24),1,0)</f>
        <v>0</v>
      </c>
      <c r="Y24" s="4">
        <v>27.575000000000003</v>
      </c>
      <c r="Z24" s="4">
        <v>43.275000000000006</v>
      </c>
      <c r="AA24" s="6">
        <f>IF(AND(Y24&gt;=$O24,Z24&gt;=$P24),1,0)</f>
        <v>0</v>
      </c>
      <c r="AB24" s="2">
        <v>0</v>
      </c>
      <c r="AC24" s="4">
        <v>0</v>
      </c>
      <c r="AD24" s="4">
        <v>0</v>
      </c>
      <c r="AE24" s="6">
        <f>IF(AND(AB24&gt;=$L24,AC24&gt;=$M24,AD24&gt;=$N24),1,0)</f>
        <v>0</v>
      </c>
      <c r="AF24" s="4">
        <v>0</v>
      </c>
      <c r="AG24" s="4">
        <v>0</v>
      </c>
      <c r="AH24" s="6">
        <f>IF(AND(AF24&gt;=$O24,AG24&gt;=$P24),1,0)</f>
        <v>0</v>
      </c>
      <c r="AI24" s="4">
        <v>0</v>
      </c>
      <c r="AJ24" s="4">
        <v>0</v>
      </c>
      <c r="AK24" s="6">
        <f>IF(AND(AI24&gt;=$O24,AJ24&gt;=$P24),1,0)</f>
        <v>0</v>
      </c>
      <c r="AO24" s="6">
        <f>IF(AND(AL24&gt;=$L24,AM24&gt;=$M24,AN24&gt;=$N24),1,0)</f>
        <v>0</v>
      </c>
      <c r="AR24" s="6">
        <f>IF(AND(AP24&gt;=$O24,AQ24&gt;=$P24),1,0)</f>
        <v>0</v>
      </c>
      <c r="AU24" s="6">
        <f>IF(AND(AS24&gt;=$O24,AT24&gt;=$P24),1,0)</f>
        <v>0</v>
      </c>
      <c r="AY24" s="6">
        <f>IF(AND(AV24&gt;=$L24,AW24&gt;=$M24,AX24&gt;=$N24),1,0)</f>
        <v>0</v>
      </c>
      <c r="BB24" s="6">
        <f>IF(AND(AZ24&gt;=$O24,BA24&gt;=$P24),1,0)</f>
        <v>0</v>
      </c>
      <c r="BE24" s="6">
        <f>IF(AND(BC24&gt;=$O24,BD24&gt;=$P24),1,0)</f>
        <v>0</v>
      </c>
      <c r="BI24" s="6">
        <f>IF(AND(BF24&gt;=$L24,BG24&gt;=$M24,BH24&gt;=$N24),1,0)</f>
        <v>0</v>
      </c>
      <c r="BL24" s="6">
        <f>IF(AND(BJ24&gt;=$O24,BK24&gt;=$P24),1,0)</f>
        <v>0</v>
      </c>
      <c r="BO24" s="6">
        <f>IF(AND(BM24&gt;=$O24,BN24&gt;=$P24),1,0)</f>
        <v>0</v>
      </c>
      <c r="BS24" s="6">
        <f t="shared" si="0"/>
        <v>0</v>
      </c>
      <c r="BV24" s="6">
        <f t="shared" si="1"/>
        <v>0</v>
      </c>
      <c r="BY24" s="6">
        <f t="shared" si="2"/>
        <v>0</v>
      </c>
    </row>
    <row r="25" spans="1:77" x14ac:dyDescent="0.3">
      <c r="A25" t="s">
        <v>364</v>
      </c>
      <c r="B25" t="s">
        <v>365</v>
      </c>
      <c r="C25" s="1">
        <v>2005</v>
      </c>
      <c r="D25" s="1">
        <v>15</v>
      </c>
      <c r="E25" t="s">
        <v>341</v>
      </c>
      <c r="F25" s="1" t="s">
        <v>71</v>
      </c>
      <c r="G25" t="s">
        <v>197</v>
      </c>
      <c r="H25" s="6">
        <f>U25+AE25+AO25+AY25+BI25+BS25</f>
        <v>0</v>
      </c>
      <c r="I25" s="6">
        <f>X25+AA25+AH25+AK25+AR25+AU25+BB25+BE25+BL25+BO25+BV25+BY25</f>
        <v>0</v>
      </c>
      <c r="J25" s="1" t="str">
        <f>IF(AND(H25&gt;0,I25&gt;0,K25&gt;=Q25),"Ja","Nein")</f>
        <v>Nein</v>
      </c>
      <c r="K25" s="4">
        <f>MAX(T25,AD25,AN25,AX25,BH25,BR25)+LARGE((T25,AD25,AN25,AX25,BH25,BR25),2)+MAX(W25,Z25,AG25,AJ25,AQ25,AT25,BA25,BD25,BK25,BN25,BU25,BX25)+LARGE((W25,Z25,AG25,AJ25,AQ25,AT25,BA25,BD25,BK25,BN25,BU25,BX25),2)</f>
        <v>125.05500000000001</v>
      </c>
      <c r="L25" s="2">
        <f>VLOOKUP(C25,Quali_W[#All],4,0)</f>
        <v>0</v>
      </c>
      <c r="M25" s="4">
        <f>VLOOKUP(C25,Quali_W[#All],5,0)</f>
        <v>31.6</v>
      </c>
      <c r="N25" s="4">
        <f>VLOOKUP(C25,Quali_W[#All],6,0)</f>
        <v>41.1</v>
      </c>
      <c r="O25" s="4">
        <f>VLOOKUP(C25,Quali_W[#All],7,0)</f>
        <v>30</v>
      </c>
      <c r="P25" s="4">
        <f>VLOOKUP(C25,Quali_W[#All],8,0)</f>
        <v>47.5</v>
      </c>
      <c r="Q25" s="4">
        <f>VLOOKUP(C25,Quali_W[#All],9,0)</f>
        <v>177.2</v>
      </c>
      <c r="R25" s="2">
        <v>0</v>
      </c>
      <c r="S25" s="4">
        <v>28.315000000000001</v>
      </c>
      <c r="T25" s="4">
        <v>37.914999999999999</v>
      </c>
      <c r="U25" s="6">
        <f>IF(AND(R25&gt;=$L25,S25&gt;=$M25,T25&gt;=$N25),1,0)</f>
        <v>0</v>
      </c>
      <c r="V25" s="4">
        <v>28.12</v>
      </c>
      <c r="W25" s="4">
        <v>43.92</v>
      </c>
      <c r="X25" s="6">
        <f>IF(AND(V25&gt;=$O25,W25&gt;=$P25),1,0)</f>
        <v>0</v>
      </c>
      <c r="Y25" s="4">
        <v>27.82</v>
      </c>
      <c r="Z25" s="4">
        <v>43.220000000000006</v>
      </c>
      <c r="AA25" s="6">
        <f>IF(AND(Y25&gt;=$O25,Z25&gt;=$P25),1,0)</f>
        <v>0</v>
      </c>
      <c r="AB25" s="2">
        <v>0</v>
      </c>
      <c r="AC25" s="4">
        <v>0</v>
      </c>
      <c r="AD25" s="4">
        <v>0</v>
      </c>
      <c r="AE25" s="6">
        <f>IF(AND(AB25&gt;=$L25,AC25&gt;=$M25,AD25&gt;=$N25),1,0)</f>
        <v>0</v>
      </c>
      <c r="AF25" s="4">
        <v>0</v>
      </c>
      <c r="AG25" s="4">
        <v>0</v>
      </c>
      <c r="AH25" s="6">
        <f>IF(AND(AF25&gt;=$O25,AG25&gt;=$P25),1,0)</f>
        <v>0</v>
      </c>
      <c r="AI25" s="4">
        <v>0</v>
      </c>
      <c r="AJ25" s="4">
        <v>0</v>
      </c>
      <c r="AK25" s="6">
        <f>IF(AND(AI25&gt;=$O25,AJ25&gt;=$P25),1,0)</f>
        <v>0</v>
      </c>
      <c r="AO25" s="6">
        <f>IF(AND(AL25&gt;=$L25,AM25&gt;=$M25,AN25&gt;=$N25),1,0)</f>
        <v>0</v>
      </c>
      <c r="AR25" s="6">
        <f>IF(AND(AP25&gt;=$O25,AQ25&gt;=$P25),1,0)</f>
        <v>0</v>
      </c>
      <c r="AU25" s="6">
        <f>IF(AND(AS25&gt;=$O25,AT25&gt;=$P25),1,0)</f>
        <v>0</v>
      </c>
      <c r="AY25" s="6">
        <f>IF(AND(AV25&gt;=$L25,AW25&gt;=$M25,AX25&gt;=$N25),1,0)</f>
        <v>0</v>
      </c>
      <c r="BB25" s="6">
        <f>IF(AND(AZ25&gt;=$O25,BA25&gt;=$P25),1,0)</f>
        <v>0</v>
      </c>
      <c r="BE25" s="6">
        <f>IF(AND(BC25&gt;=$O25,BD25&gt;=$P25),1,0)</f>
        <v>0</v>
      </c>
      <c r="BI25" s="6">
        <f>IF(AND(BF25&gt;=$L25,BG25&gt;=$M25,BH25&gt;=$N25),1,0)</f>
        <v>0</v>
      </c>
      <c r="BL25" s="6">
        <f>IF(AND(BJ25&gt;=$O25,BK25&gt;=$P25),1,0)</f>
        <v>0</v>
      </c>
      <c r="BO25" s="6">
        <f>IF(AND(BM25&gt;=$O25,BN25&gt;=$P25),1,0)</f>
        <v>0</v>
      </c>
      <c r="BS25" s="6">
        <f t="shared" si="0"/>
        <v>0</v>
      </c>
      <c r="BV25" s="6">
        <f t="shared" si="1"/>
        <v>0</v>
      </c>
      <c r="BY25" s="6">
        <f t="shared" si="2"/>
        <v>0</v>
      </c>
    </row>
    <row r="26" spans="1:77" x14ac:dyDescent="0.3">
      <c r="A26" t="s">
        <v>379</v>
      </c>
      <c r="B26" t="s">
        <v>378</v>
      </c>
      <c r="C26" s="1">
        <v>2008</v>
      </c>
      <c r="D26" s="1">
        <v>12</v>
      </c>
      <c r="E26" t="s">
        <v>63</v>
      </c>
      <c r="F26" s="1" t="s">
        <v>71</v>
      </c>
      <c r="G26" t="s">
        <v>214</v>
      </c>
      <c r="H26" s="6">
        <f>U26+AE26+AO26+AY26+BI26+BS26</f>
        <v>0</v>
      </c>
      <c r="I26" s="6">
        <f>X26+AA26+AH26+AK26+AR26+AU26+BB26+BE26+BL26+BO26+BV26+BY26</f>
        <v>0</v>
      </c>
      <c r="J26" s="1" t="str">
        <f>IF(AND(H26&gt;0,I26&gt;0,K26&gt;=Q26),"Ja","Nein")</f>
        <v>Nein</v>
      </c>
      <c r="K26" s="4">
        <f>MAX(T26,AD26,AN26,AX26,BH26,BR26)+LARGE((T26,AD26,AN26,AX26,BH26,BR26),2)+MAX(W26,Z26,AG26,AJ26,AQ26,AT26,BA26,BD26,BK26,BN26,BU26,BX26)+LARGE((W26,Z26,AG26,AJ26,AQ26,AT26,BA26,BD26,BK26,BN26,BU26,BX26),2)</f>
        <v>124.06500000000001</v>
      </c>
      <c r="L26" s="2">
        <f>VLOOKUP(C26,Quali_W[#All],4,0)</f>
        <v>0</v>
      </c>
      <c r="M26" s="4">
        <f>VLOOKUP(C26,Quali_W[#All],5,0)</f>
        <v>31.2</v>
      </c>
      <c r="N26" s="4">
        <f>VLOOKUP(C26,Quali_W[#All],6,0)</f>
        <v>40.700000000000003</v>
      </c>
      <c r="O26" s="4">
        <f>VLOOKUP(C26,Quali_W[#All],7,0)</f>
        <v>29.4</v>
      </c>
      <c r="P26" s="4">
        <f>VLOOKUP(C26,Quali_W[#All],8,0)</f>
        <v>46.3</v>
      </c>
      <c r="Q26" s="4">
        <f>VLOOKUP(C26,Quali_W[#All],9,0)</f>
        <v>174</v>
      </c>
      <c r="R26" s="2">
        <v>0</v>
      </c>
      <c r="S26" s="4">
        <v>28.86</v>
      </c>
      <c r="T26" s="4">
        <v>38.26</v>
      </c>
      <c r="U26" s="6">
        <f>IF(AND(R26&gt;=$L26,S26&gt;=$M26,T26&gt;=$N26),1,0)</f>
        <v>0</v>
      </c>
      <c r="V26" s="4">
        <v>28.285000000000004</v>
      </c>
      <c r="W26" s="4">
        <v>42.885000000000005</v>
      </c>
      <c r="X26" s="6">
        <f>IF(AND(V26&gt;=$O26,W26&gt;=$P26),1,0)</f>
        <v>0</v>
      </c>
      <c r="Y26" s="4">
        <v>28.520000000000003</v>
      </c>
      <c r="Z26" s="4">
        <v>42.92</v>
      </c>
      <c r="AA26" s="6">
        <f>IF(AND(Y26&gt;=$O26,Z26&gt;=$P26),1,0)</f>
        <v>0</v>
      </c>
      <c r="AB26" s="2">
        <v>0</v>
      </c>
      <c r="AC26" s="4">
        <v>0</v>
      </c>
      <c r="AD26" s="4">
        <v>0</v>
      </c>
      <c r="AE26" s="6">
        <f>IF(AND(AB26&gt;=$L26,AC26&gt;=$M26,AD26&gt;=$N26),1,0)</f>
        <v>0</v>
      </c>
      <c r="AF26" s="4">
        <v>0</v>
      </c>
      <c r="AG26" s="4">
        <v>0</v>
      </c>
      <c r="AH26" s="6">
        <f>IF(AND(AF26&gt;=$O26,AG26&gt;=$P26),1,0)</f>
        <v>0</v>
      </c>
      <c r="AI26" s="4">
        <v>0</v>
      </c>
      <c r="AJ26" s="4">
        <v>0</v>
      </c>
      <c r="AK26" s="6">
        <f>IF(AND(AI26&gt;=$O26,AJ26&gt;=$P26),1,0)</f>
        <v>0</v>
      </c>
      <c r="AO26" s="6">
        <f>IF(AND(AL26&gt;=$L26,AM26&gt;=$M26,AN26&gt;=$N26),1,0)</f>
        <v>0</v>
      </c>
      <c r="AR26" s="6">
        <f>IF(AND(AP26&gt;=$O26,AQ26&gt;=$P26),1,0)</f>
        <v>0</v>
      </c>
      <c r="AU26" s="6">
        <f>IF(AND(AS26&gt;=$O26,AT26&gt;=$P26),1,0)</f>
        <v>0</v>
      </c>
      <c r="AY26" s="6">
        <f>IF(AND(AV26&gt;=$L26,AW26&gt;=$M26,AX26&gt;=$N26),1,0)</f>
        <v>0</v>
      </c>
      <c r="BB26" s="6">
        <f>IF(AND(AZ26&gt;=$O26,BA26&gt;=$P26),1,0)</f>
        <v>0</v>
      </c>
      <c r="BE26" s="6">
        <f>IF(AND(BC26&gt;=$O26,BD26&gt;=$P26),1,0)</f>
        <v>0</v>
      </c>
      <c r="BI26" s="6">
        <f>IF(AND(BF26&gt;=$L26,BG26&gt;=$M26,BH26&gt;=$N26),1,0)</f>
        <v>0</v>
      </c>
      <c r="BL26" s="6">
        <f>IF(AND(BJ26&gt;=$O26,BK26&gt;=$P26),1,0)</f>
        <v>0</v>
      </c>
      <c r="BO26" s="6">
        <f>IF(AND(BM26&gt;=$O26,BN26&gt;=$P26),1,0)</f>
        <v>0</v>
      </c>
      <c r="BS26" s="6">
        <f t="shared" si="0"/>
        <v>0</v>
      </c>
      <c r="BV26" s="6">
        <f t="shared" si="1"/>
        <v>0</v>
      </c>
      <c r="BY26" s="6">
        <f t="shared" si="2"/>
        <v>0</v>
      </c>
    </row>
    <row r="27" spans="1:77" x14ac:dyDescent="0.3">
      <c r="A27" t="s">
        <v>401</v>
      </c>
      <c r="B27" t="s">
        <v>402</v>
      </c>
      <c r="C27" s="1">
        <v>2008</v>
      </c>
      <c r="D27" s="1">
        <v>12</v>
      </c>
      <c r="E27" t="s">
        <v>329</v>
      </c>
      <c r="F27" s="1" t="s">
        <v>71</v>
      </c>
      <c r="G27" t="s">
        <v>228</v>
      </c>
      <c r="H27" s="6">
        <f>U27+AE27+AO27+AY27+BI27+BS27</f>
        <v>0</v>
      </c>
      <c r="I27" s="6">
        <f>X27+AA27+AH27+AK27+AR27+AU27+BB27+BE27+BL27+BO27+BV27+BY27</f>
        <v>0</v>
      </c>
      <c r="J27" s="1" t="str">
        <f>IF(AND(H27&gt;0,I27&gt;0,K27&gt;=Q27),"Ja","Nein")</f>
        <v>Nein</v>
      </c>
      <c r="K27" s="4">
        <f>MAX(T27,AD27,AN27,AX27,BH27,BR27)+LARGE((T27,AD27,AN27,AX27,BH27,BR27),2)+MAX(W27,Z27,AG27,AJ27,AQ27,AT27,BA27,BD27,BK27,BN27,BU27,BX27)+LARGE((W27,Z27,AG27,AJ27,AQ27,AT27,BA27,BD27,BK27,BN27,BU27,BX27),2)</f>
        <v>123.55500000000001</v>
      </c>
      <c r="L27" s="2">
        <f>VLOOKUP(C27,Quali_W[#All],4,0)</f>
        <v>0</v>
      </c>
      <c r="M27" s="4">
        <f>VLOOKUP(C27,Quali_W[#All],5,0)</f>
        <v>31.2</v>
      </c>
      <c r="N27" s="4">
        <f>VLOOKUP(C27,Quali_W[#All],6,0)</f>
        <v>40.700000000000003</v>
      </c>
      <c r="O27" s="4">
        <f>VLOOKUP(C27,Quali_W[#All],7,0)</f>
        <v>29.4</v>
      </c>
      <c r="P27" s="4">
        <f>VLOOKUP(C27,Quali_W[#All],8,0)</f>
        <v>46.3</v>
      </c>
      <c r="Q27" s="4">
        <f>VLOOKUP(C27,Quali_W[#All],9,0)</f>
        <v>174</v>
      </c>
      <c r="R27" s="2">
        <v>0</v>
      </c>
      <c r="S27" s="4">
        <v>28.64</v>
      </c>
      <c r="T27" s="4">
        <v>38.04</v>
      </c>
      <c r="U27" s="6">
        <f>IF(AND(R27&gt;=$L27,S27&gt;=$M27,T27&gt;=$N27),1,0)</f>
        <v>0</v>
      </c>
      <c r="V27" s="4">
        <v>28.980000000000004</v>
      </c>
      <c r="W27" s="4">
        <v>42.780000000000008</v>
      </c>
      <c r="X27" s="6">
        <f>IF(AND(V27&gt;=$O27,W27&gt;=$P27),1,0)</f>
        <v>0</v>
      </c>
      <c r="Y27" s="4">
        <v>28.735000000000003</v>
      </c>
      <c r="Z27" s="4">
        <v>42.734999999999999</v>
      </c>
      <c r="AA27" s="6">
        <f>IF(AND(Y27&gt;=$O27,Z27&gt;=$P27),1,0)</f>
        <v>0</v>
      </c>
      <c r="AB27" s="2">
        <v>0</v>
      </c>
      <c r="AC27" s="4">
        <v>0</v>
      </c>
      <c r="AD27" s="4">
        <v>0</v>
      </c>
      <c r="AE27" s="6">
        <f>IF(AND(AB27&gt;=$L27,AC27&gt;=$M27,AD27&gt;=$N27),1,0)</f>
        <v>0</v>
      </c>
      <c r="AF27" s="4">
        <v>0</v>
      </c>
      <c r="AG27" s="4">
        <v>0</v>
      </c>
      <c r="AH27" s="6">
        <f>IF(AND(AF27&gt;=$O27,AG27&gt;=$P27),1,0)</f>
        <v>0</v>
      </c>
      <c r="AI27" s="4">
        <v>0</v>
      </c>
      <c r="AJ27" s="4">
        <v>0</v>
      </c>
      <c r="AK27" s="6">
        <f>IF(AND(AI27&gt;=$O27,AJ27&gt;=$P27),1,0)</f>
        <v>0</v>
      </c>
      <c r="AO27" s="6">
        <f>IF(AND(AL27&gt;=$L27,AM27&gt;=$M27,AN27&gt;=$N27),1,0)</f>
        <v>0</v>
      </c>
      <c r="AR27" s="6">
        <f>IF(AND(AP27&gt;=$O27,AQ27&gt;=$P27),1,0)</f>
        <v>0</v>
      </c>
      <c r="AU27" s="6">
        <f>IF(AND(AS27&gt;=$O27,AT27&gt;=$P27),1,0)</f>
        <v>0</v>
      </c>
      <c r="AY27" s="6">
        <f>IF(AND(AV27&gt;=$L27,AW27&gt;=$M27,AX27&gt;=$N27),1,0)</f>
        <v>0</v>
      </c>
      <c r="BB27" s="6">
        <f>IF(AND(AZ27&gt;=$O27,BA27&gt;=$P27),1,0)</f>
        <v>0</v>
      </c>
      <c r="BE27" s="6">
        <f>IF(AND(BC27&gt;=$O27,BD27&gt;=$P27),1,0)</f>
        <v>0</v>
      </c>
      <c r="BI27" s="6">
        <f>IF(AND(BF27&gt;=$L27,BG27&gt;=$M27,BH27&gt;=$N27),1,0)</f>
        <v>0</v>
      </c>
      <c r="BL27" s="6">
        <f>IF(AND(BJ27&gt;=$O27,BK27&gt;=$P27),1,0)</f>
        <v>0</v>
      </c>
      <c r="BO27" s="6">
        <f>IF(AND(BM27&gt;=$O27,BN27&gt;=$P27),1,0)</f>
        <v>0</v>
      </c>
      <c r="BS27" s="6">
        <f t="shared" si="0"/>
        <v>0</v>
      </c>
      <c r="BV27" s="6">
        <f t="shared" si="1"/>
        <v>0</v>
      </c>
      <c r="BY27" s="6">
        <f t="shared" si="2"/>
        <v>0</v>
      </c>
    </row>
    <row r="28" spans="1:77" x14ac:dyDescent="0.3">
      <c r="A28" t="s">
        <v>380</v>
      </c>
      <c r="B28" t="s">
        <v>381</v>
      </c>
      <c r="C28" s="1">
        <v>2007</v>
      </c>
      <c r="D28" s="1">
        <v>13</v>
      </c>
      <c r="E28" t="s">
        <v>67</v>
      </c>
      <c r="F28" s="1" t="s">
        <v>71</v>
      </c>
      <c r="G28" t="s">
        <v>215</v>
      </c>
      <c r="H28" s="6">
        <f>U28+AE28+AO28+AY28+BI28+BS28</f>
        <v>0</v>
      </c>
      <c r="I28" s="6">
        <f>X28+AA28+AH28+AK28+AR28+AU28+BB28+BE28+BL28+BO28+BV28+BY28</f>
        <v>0</v>
      </c>
      <c r="J28" s="1" t="str">
        <f>IF(AND(H28&gt;0,I28&gt;0,K28&gt;=Q28),"Ja","Nein")</f>
        <v>Nein</v>
      </c>
      <c r="K28" s="4">
        <f>MAX(T28,AD28,AN28,AX28,BH28,BR28)+LARGE((T28,AD28,AN28,AX28,BH28,BR28),2)+MAX(W28,Z28,AG28,AJ28,AQ28,AT28,BA28,BD28,BK28,BN28,BU28,BX28)+LARGE((W28,Z28,AG28,AJ28,AQ28,AT28,BA28,BD28,BK28,BN28,BU28,BX28),2)</f>
        <v>123.435</v>
      </c>
      <c r="L28" s="2">
        <f>VLOOKUP(C28,Quali_W[#All],4,0)</f>
        <v>0</v>
      </c>
      <c r="M28" s="4">
        <f>VLOOKUP(C28,Quali_W[#All],5,0)</f>
        <v>31.6</v>
      </c>
      <c r="N28" s="4">
        <f>VLOOKUP(C28,Quali_W[#All],6,0)</f>
        <v>41.1</v>
      </c>
      <c r="O28" s="4">
        <f>VLOOKUP(C28,Quali_W[#All],7,0)</f>
        <v>29.6</v>
      </c>
      <c r="P28" s="4">
        <f>VLOOKUP(C28,Quali_W[#All],8,0)</f>
        <v>46.7</v>
      </c>
      <c r="Q28" s="4">
        <f>VLOOKUP(C28,Quali_W[#All],9,0)</f>
        <v>175.6</v>
      </c>
      <c r="R28" s="2">
        <v>0</v>
      </c>
      <c r="S28" s="4">
        <v>27.680000000000003</v>
      </c>
      <c r="T28" s="4">
        <v>36.980000000000004</v>
      </c>
      <c r="U28" s="6">
        <f>IF(AND(R28&gt;=$L28,S28&gt;=$M28,T28&gt;=$N28),1,0)</f>
        <v>0</v>
      </c>
      <c r="V28" s="4">
        <v>26.815000000000001</v>
      </c>
      <c r="W28" s="4">
        <v>42.115000000000002</v>
      </c>
      <c r="X28" s="6">
        <f>IF(AND(V28&gt;=$O28,W28&gt;=$P28),1,0)</f>
        <v>0</v>
      </c>
      <c r="Y28" s="4">
        <v>28.740000000000002</v>
      </c>
      <c r="Z28" s="4">
        <v>44.34</v>
      </c>
      <c r="AA28" s="6">
        <f>IF(AND(Y28&gt;=$O28,Z28&gt;=$P28),1,0)</f>
        <v>0</v>
      </c>
      <c r="AB28" s="2">
        <v>0</v>
      </c>
      <c r="AC28" s="4">
        <v>0</v>
      </c>
      <c r="AD28" s="4">
        <v>0</v>
      </c>
      <c r="AE28" s="6">
        <f>IF(AND(AB28&gt;=$L28,AC28&gt;=$M28,AD28&gt;=$N28),1,0)</f>
        <v>0</v>
      </c>
      <c r="AF28" s="4">
        <v>0</v>
      </c>
      <c r="AG28" s="4">
        <v>0</v>
      </c>
      <c r="AH28" s="6">
        <f>IF(AND(AF28&gt;=$O28,AG28&gt;=$P28),1,0)</f>
        <v>0</v>
      </c>
      <c r="AI28" s="4">
        <v>0</v>
      </c>
      <c r="AJ28" s="4">
        <v>0</v>
      </c>
      <c r="AK28" s="6">
        <f>IF(AND(AI28&gt;=$O28,AJ28&gt;=$P28),1,0)</f>
        <v>0</v>
      </c>
      <c r="AO28" s="6">
        <f>IF(AND(AL28&gt;=$L28,AM28&gt;=$M28,AN28&gt;=$N28),1,0)</f>
        <v>0</v>
      </c>
      <c r="AR28" s="6">
        <f>IF(AND(AP28&gt;=$O28,AQ28&gt;=$P28),1,0)</f>
        <v>0</v>
      </c>
      <c r="AU28" s="6">
        <f>IF(AND(AS28&gt;=$O28,AT28&gt;=$P28),1,0)</f>
        <v>0</v>
      </c>
      <c r="AY28" s="6">
        <f>IF(AND(AV28&gt;=$L28,AW28&gt;=$M28,AX28&gt;=$N28),1,0)</f>
        <v>0</v>
      </c>
      <c r="BB28" s="6">
        <f>IF(AND(AZ28&gt;=$O28,BA28&gt;=$P28),1,0)</f>
        <v>0</v>
      </c>
      <c r="BE28" s="6">
        <f>IF(AND(BC28&gt;=$O28,BD28&gt;=$P28),1,0)</f>
        <v>0</v>
      </c>
      <c r="BI28" s="6">
        <f>IF(AND(BF28&gt;=$L28,BG28&gt;=$M28,BH28&gt;=$N28),1,0)</f>
        <v>0</v>
      </c>
      <c r="BL28" s="6">
        <f>IF(AND(BJ28&gt;=$O28,BK28&gt;=$P28),1,0)</f>
        <v>0</v>
      </c>
      <c r="BO28" s="6">
        <f>IF(AND(BM28&gt;=$O28,BN28&gt;=$P28),1,0)</f>
        <v>0</v>
      </c>
      <c r="BS28" s="6">
        <f t="shared" si="0"/>
        <v>0</v>
      </c>
      <c r="BV28" s="6">
        <f t="shared" si="1"/>
        <v>0</v>
      </c>
      <c r="BY28" s="6">
        <f t="shared" si="2"/>
        <v>0</v>
      </c>
    </row>
    <row r="29" spans="1:77" x14ac:dyDescent="0.3">
      <c r="A29" t="s">
        <v>90</v>
      </c>
      <c r="B29" t="s">
        <v>91</v>
      </c>
      <c r="C29" s="1">
        <v>2000</v>
      </c>
      <c r="D29" s="1">
        <v>20</v>
      </c>
      <c r="E29" t="s">
        <v>143</v>
      </c>
      <c r="F29" s="1" t="s">
        <v>71</v>
      </c>
      <c r="G29" t="s">
        <v>158</v>
      </c>
      <c r="H29" s="6">
        <f>U29+AE29+AO29+AY29+BI29+BS29</f>
        <v>1</v>
      </c>
      <c r="I29" s="6">
        <f>X29+AA29+AH29+AK29+AR29+AU29+BB29+BE29+BL29+BO29+BV29+BY29</f>
        <v>1</v>
      </c>
      <c r="J29" s="1" t="str">
        <f>IF(AND(H29&gt;0,I29&gt;0,K29&gt;=Q29),"Ja","Nein")</f>
        <v>Nein</v>
      </c>
      <c r="K29" s="4">
        <f>MAX(T29,AD29,AN29,AX29,BH29,BR29)+LARGE((T29,AD29,AN29,AX29,BH29,BR29),2)+MAX(W29,Z29,AG29,AJ29,AQ29,AT29,BA29,BD29,BK29,BN29,BU29,BX29)+LARGE((W29,Z29,AG29,AJ29,AQ29,AT29,BA29,BD29,BK29,BN29,BU29,BX29),2)</f>
        <v>122.595</v>
      </c>
      <c r="L29" s="2">
        <f>VLOOKUP(C29,Quali_W[#All],4,0)</f>
        <v>1.8</v>
      </c>
      <c r="M29" s="4">
        <f>VLOOKUP(C29,Quali_W[#All],5,0)</f>
        <v>33</v>
      </c>
      <c r="N29" s="4">
        <f>VLOOKUP(C29,Quali_W[#All],6,0)</f>
        <v>44.3</v>
      </c>
      <c r="O29" s="4">
        <f>VLOOKUP(C29,Quali_W[#All],7,0)</f>
        <v>30.6</v>
      </c>
      <c r="P29" s="4">
        <f>VLOOKUP(C29,Quali_W[#All],8,0)</f>
        <v>50.5</v>
      </c>
      <c r="Q29" s="4">
        <f>VLOOKUP(C29,Quali_W[#All],9,0)</f>
        <v>189.6</v>
      </c>
      <c r="R29" s="2">
        <v>2.4</v>
      </c>
      <c r="S29" s="4">
        <v>33.56</v>
      </c>
      <c r="T29" s="4">
        <v>45.86</v>
      </c>
      <c r="U29" s="6">
        <f>IF(AND(R29&gt;=$L29,S29&gt;=$M29,T29&gt;=$N29),1,0)</f>
        <v>1</v>
      </c>
      <c r="V29" s="4">
        <v>31.745000000000001</v>
      </c>
      <c r="W29" s="4">
        <v>51.145000000000003</v>
      </c>
      <c r="X29" s="6">
        <f>IF(AND(V29&gt;=$O29,W29&gt;=$P29),1,0)</f>
        <v>1</v>
      </c>
      <c r="Y29" s="4">
        <v>15.89</v>
      </c>
      <c r="Z29" s="4">
        <v>25.59</v>
      </c>
      <c r="AA29" s="6">
        <f>IF(AND(Y29&gt;=$O29,Z29&gt;=$P29),1,0)</f>
        <v>0</v>
      </c>
      <c r="AB29" s="2">
        <v>0</v>
      </c>
      <c r="AC29" s="4">
        <v>0</v>
      </c>
      <c r="AD29" s="4">
        <v>0</v>
      </c>
      <c r="AE29" s="6">
        <f>IF(AND(AB29&gt;=$L29,AC29&gt;=$M29,AD29&gt;=$N29),1,0)</f>
        <v>0</v>
      </c>
      <c r="AF29" s="4">
        <v>0</v>
      </c>
      <c r="AG29" s="4">
        <v>0</v>
      </c>
      <c r="AH29" s="6">
        <f>IF(AND(AF29&gt;=$O29,AG29&gt;=$P29),1,0)</f>
        <v>0</v>
      </c>
      <c r="AI29" s="4">
        <v>0</v>
      </c>
      <c r="AJ29" s="4">
        <v>0</v>
      </c>
      <c r="AK29" s="6">
        <f>IF(AND(AI29&gt;=$O29,AJ29&gt;=$P29),1,0)</f>
        <v>0</v>
      </c>
      <c r="AO29" s="6">
        <f>IF(AND(AL29&gt;=$L29,AM29&gt;=$M29,AN29&gt;=$N29),1,0)</f>
        <v>0</v>
      </c>
      <c r="AR29" s="6">
        <f>IF(AND(AP29&gt;=$O29,AQ29&gt;=$P29),1,0)</f>
        <v>0</v>
      </c>
      <c r="AU29" s="6">
        <f>IF(AND(AS29&gt;=$O29,AT29&gt;=$P29),1,0)</f>
        <v>0</v>
      </c>
      <c r="AY29" s="6">
        <f>IF(AND(AV29&gt;=$L29,AW29&gt;=$M29,AX29&gt;=$N29),1,0)</f>
        <v>0</v>
      </c>
      <c r="BB29" s="6">
        <f>IF(AND(AZ29&gt;=$O29,BA29&gt;=$P29),1,0)</f>
        <v>0</v>
      </c>
      <c r="BE29" s="6">
        <f>IF(AND(BC29&gt;=$O29,BD29&gt;=$P29),1,0)</f>
        <v>0</v>
      </c>
      <c r="BI29" s="6">
        <f>IF(AND(BF29&gt;=$L29,BG29&gt;=$M29,BH29&gt;=$N29),1,0)</f>
        <v>0</v>
      </c>
      <c r="BL29" s="6">
        <f>IF(AND(BJ29&gt;=$O29,BK29&gt;=$P29),1,0)</f>
        <v>0</v>
      </c>
      <c r="BO29" s="6">
        <f>IF(AND(BM29&gt;=$O29,BN29&gt;=$P29),1,0)</f>
        <v>0</v>
      </c>
      <c r="BS29" s="6">
        <f t="shared" si="0"/>
        <v>0</v>
      </c>
      <c r="BV29" s="6">
        <f t="shared" si="1"/>
        <v>0</v>
      </c>
      <c r="BY29" s="6">
        <f t="shared" si="2"/>
        <v>0</v>
      </c>
    </row>
    <row r="30" spans="1:77" x14ac:dyDescent="0.3">
      <c r="A30" t="s">
        <v>384</v>
      </c>
      <c r="B30" t="s">
        <v>385</v>
      </c>
      <c r="C30" s="1">
        <v>2007</v>
      </c>
      <c r="D30" s="1">
        <v>13</v>
      </c>
      <c r="E30" t="s">
        <v>146</v>
      </c>
      <c r="F30" s="1" t="s">
        <v>71</v>
      </c>
      <c r="G30" t="s">
        <v>217</v>
      </c>
      <c r="H30" s="6">
        <f>U30+AE30+AO30+AY30+BI30+BS30</f>
        <v>0</v>
      </c>
      <c r="I30" s="6">
        <f>X30+AA30+AH30+AK30+AR30+AU30+BB30+BE30+BL30+BO30+BV30+BY30</f>
        <v>0</v>
      </c>
      <c r="J30" s="1" t="str">
        <f>IF(AND(H30&gt;0,I30&gt;0,K30&gt;=Q30),"Ja","Nein")</f>
        <v>Nein</v>
      </c>
      <c r="K30" s="4">
        <f>MAX(T30,AD30,AN30,AX30,BH30,BR30)+LARGE((T30,AD30,AN30,AX30,BH30,BR30),2)+MAX(W30,Z30,AG30,AJ30,AQ30,AT30,BA30,BD30,BK30,BN30,BU30,BX30)+LARGE((W30,Z30,AG30,AJ30,AQ30,AT30,BA30,BD30,BK30,BN30,BU30,BX30),2)</f>
        <v>122.47499999999999</v>
      </c>
      <c r="L30" s="2">
        <f>VLOOKUP(C30,Quali_W[#All],4,0)</f>
        <v>0</v>
      </c>
      <c r="M30" s="4">
        <f>VLOOKUP(C30,Quali_W[#All],5,0)</f>
        <v>31.6</v>
      </c>
      <c r="N30" s="4">
        <f>VLOOKUP(C30,Quali_W[#All],6,0)</f>
        <v>41.1</v>
      </c>
      <c r="O30" s="4">
        <f>VLOOKUP(C30,Quali_W[#All],7,0)</f>
        <v>29.6</v>
      </c>
      <c r="P30" s="4">
        <f>VLOOKUP(C30,Quali_W[#All],8,0)</f>
        <v>46.7</v>
      </c>
      <c r="Q30" s="4">
        <f>VLOOKUP(C30,Quali_W[#All],9,0)</f>
        <v>175.6</v>
      </c>
      <c r="R30" s="2">
        <v>0</v>
      </c>
      <c r="S30" s="4">
        <v>28.655000000000001</v>
      </c>
      <c r="T30" s="4">
        <v>38.155000000000001</v>
      </c>
      <c r="U30" s="6">
        <f>IF(AND(R30&gt;=$L30,S30&gt;=$M30,T30&gt;=$N30),1,0)</f>
        <v>0</v>
      </c>
      <c r="V30" s="4">
        <v>26.840000000000003</v>
      </c>
      <c r="W30" s="4">
        <v>42.239999999999995</v>
      </c>
      <c r="X30" s="6">
        <f>IF(AND(V30&gt;=$O30,W30&gt;=$P30),1,0)</f>
        <v>0</v>
      </c>
      <c r="Y30" s="4">
        <v>27.28</v>
      </c>
      <c r="Z30" s="4">
        <v>42.08</v>
      </c>
      <c r="AA30" s="6">
        <f>IF(AND(Y30&gt;=$O30,Z30&gt;=$P30),1,0)</f>
        <v>0</v>
      </c>
      <c r="AB30" s="2">
        <v>0</v>
      </c>
      <c r="AC30" s="4">
        <v>0</v>
      </c>
      <c r="AD30" s="4">
        <v>0</v>
      </c>
      <c r="AE30" s="6">
        <f>IF(AND(AB30&gt;=$L30,AC30&gt;=$M30,AD30&gt;=$N30),1,0)</f>
        <v>0</v>
      </c>
      <c r="AF30" s="4">
        <v>0</v>
      </c>
      <c r="AG30" s="4">
        <v>0</v>
      </c>
      <c r="AH30" s="6">
        <f>IF(AND(AF30&gt;=$O30,AG30&gt;=$P30),1,0)</f>
        <v>0</v>
      </c>
      <c r="AI30" s="4">
        <v>0</v>
      </c>
      <c r="AJ30" s="4">
        <v>0</v>
      </c>
      <c r="AK30" s="6">
        <f>IF(AND(AI30&gt;=$O30,AJ30&gt;=$P30),1,0)</f>
        <v>0</v>
      </c>
      <c r="AO30" s="6">
        <f>IF(AND(AL30&gt;=$L30,AM30&gt;=$M30,AN30&gt;=$N30),1,0)</f>
        <v>0</v>
      </c>
      <c r="AR30" s="6">
        <f>IF(AND(AP30&gt;=$O30,AQ30&gt;=$P30),1,0)</f>
        <v>0</v>
      </c>
      <c r="AU30" s="6">
        <f>IF(AND(AS30&gt;=$O30,AT30&gt;=$P30),1,0)</f>
        <v>0</v>
      </c>
      <c r="AY30" s="6">
        <f>IF(AND(AV30&gt;=$L30,AW30&gt;=$M30,AX30&gt;=$N30),1,0)</f>
        <v>0</v>
      </c>
      <c r="BB30" s="6">
        <f>IF(AND(AZ30&gt;=$O30,BA30&gt;=$P30),1,0)</f>
        <v>0</v>
      </c>
      <c r="BE30" s="6">
        <f>IF(AND(BC30&gt;=$O30,BD30&gt;=$P30),1,0)</f>
        <v>0</v>
      </c>
      <c r="BI30" s="6">
        <f>IF(AND(BF30&gt;=$L30,BG30&gt;=$M30,BH30&gt;=$N30),1,0)</f>
        <v>0</v>
      </c>
      <c r="BL30" s="6">
        <f>IF(AND(BJ30&gt;=$O30,BK30&gt;=$P30),1,0)</f>
        <v>0</v>
      </c>
      <c r="BO30" s="6">
        <f>IF(AND(BM30&gt;=$O30,BN30&gt;=$P30),1,0)</f>
        <v>0</v>
      </c>
      <c r="BS30" s="6">
        <f t="shared" si="0"/>
        <v>0</v>
      </c>
      <c r="BV30" s="6">
        <f t="shared" si="1"/>
        <v>0</v>
      </c>
      <c r="BY30" s="6">
        <f t="shared" si="2"/>
        <v>0</v>
      </c>
    </row>
    <row r="31" spans="1:77" x14ac:dyDescent="0.3">
      <c r="A31" t="s">
        <v>390</v>
      </c>
      <c r="B31" t="s">
        <v>391</v>
      </c>
      <c r="C31" s="1">
        <v>2007</v>
      </c>
      <c r="D31" s="1">
        <v>13</v>
      </c>
      <c r="E31" t="s">
        <v>392</v>
      </c>
      <c r="F31" s="1" t="s">
        <v>71</v>
      </c>
      <c r="G31" t="s">
        <v>222</v>
      </c>
      <c r="H31" s="6">
        <f>U31+AE31+AO31+AY31+BI31+BS31</f>
        <v>0</v>
      </c>
      <c r="I31" s="6">
        <f>X31+AA31+AH31+AK31+AR31+AU31+BB31+BE31+BL31+BO31+BV31+BY31</f>
        <v>0</v>
      </c>
      <c r="J31" s="1" t="str">
        <f>IF(AND(H31&gt;0,I31&gt;0,K31&gt;=Q31),"Ja","Nein")</f>
        <v>Nein</v>
      </c>
      <c r="K31" s="4">
        <f>MAX(T31,AD31,AN31,AX31,BH31,BR31)+LARGE((T31,AD31,AN31,AX31,BH31,BR31),2)+MAX(W31,Z31,AG31,AJ31,AQ31,AT31,BA31,BD31,BK31,BN31,BU31,BX31)+LARGE((W31,Z31,AG31,AJ31,AQ31,AT31,BA31,BD31,BK31,BN31,BU31,BX31),2)</f>
        <v>122.31</v>
      </c>
      <c r="L31" s="2">
        <f>VLOOKUP(C31,Quali_W[#All],4,0)</f>
        <v>0</v>
      </c>
      <c r="M31" s="4">
        <f>VLOOKUP(C31,Quali_W[#All],5,0)</f>
        <v>31.6</v>
      </c>
      <c r="N31" s="4">
        <f>VLOOKUP(C31,Quali_W[#All],6,0)</f>
        <v>41.1</v>
      </c>
      <c r="O31" s="4">
        <f>VLOOKUP(C31,Quali_W[#All],7,0)</f>
        <v>29.6</v>
      </c>
      <c r="P31" s="4">
        <f>VLOOKUP(C31,Quali_W[#All],8,0)</f>
        <v>46.7</v>
      </c>
      <c r="Q31" s="4">
        <f>VLOOKUP(C31,Quali_W[#All],9,0)</f>
        <v>175.6</v>
      </c>
      <c r="R31" s="2">
        <v>0</v>
      </c>
      <c r="S31" s="4">
        <v>27.700000000000003</v>
      </c>
      <c r="T31" s="4">
        <v>37.400000000000006</v>
      </c>
      <c r="U31" s="6">
        <f>IF(AND(R31&gt;=$L31,S31&gt;=$M31,T31&gt;=$N31),1,0)</f>
        <v>0</v>
      </c>
      <c r="V31" s="4">
        <v>28.765000000000001</v>
      </c>
      <c r="W31" s="4">
        <v>42.665000000000006</v>
      </c>
      <c r="X31" s="6">
        <f>IF(AND(V31&gt;=$O31,W31&gt;=$P31),1,0)</f>
        <v>0</v>
      </c>
      <c r="Y31" s="4">
        <v>28.445</v>
      </c>
      <c r="Z31" s="4">
        <v>42.244999999999997</v>
      </c>
      <c r="AA31" s="6">
        <f>IF(AND(Y31&gt;=$O31,Z31&gt;=$P31),1,0)</f>
        <v>0</v>
      </c>
      <c r="AB31" s="2">
        <v>0</v>
      </c>
      <c r="AC31" s="4">
        <v>0</v>
      </c>
      <c r="AD31" s="4">
        <v>0</v>
      </c>
      <c r="AE31" s="6">
        <f>IF(AND(AB31&gt;=$L31,AC31&gt;=$M31,AD31&gt;=$N31),1,0)</f>
        <v>0</v>
      </c>
      <c r="AF31" s="4">
        <v>0</v>
      </c>
      <c r="AG31" s="4">
        <v>0</v>
      </c>
      <c r="AH31" s="6">
        <f>IF(AND(AF31&gt;=$O31,AG31&gt;=$P31),1,0)</f>
        <v>0</v>
      </c>
      <c r="AI31" s="4">
        <v>0</v>
      </c>
      <c r="AJ31" s="4">
        <v>0</v>
      </c>
      <c r="AK31" s="6">
        <f>IF(AND(AI31&gt;=$O31,AJ31&gt;=$P31),1,0)</f>
        <v>0</v>
      </c>
      <c r="AO31" s="6">
        <f>IF(AND(AL31&gt;=$L31,AM31&gt;=$M31,AN31&gt;=$N31),1,0)</f>
        <v>0</v>
      </c>
      <c r="AR31" s="6">
        <f>IF(AND(AP31&gt;=$O31,AQ31&gt;=$P31),1,0)</f>
        <v>0</v>
      </c>
      <c r="AU31" s="6">
        <f>IF(AND(AS31&gt;=$O31,AT31&gt;=$P31),1,0)</f>
        <v>0</v>
      </c>
      <c r="AY31" s="6">
        <f>IF(AND(AV31&gt;=$L31,AW31&gt;=$M31,AX31&gt;=$N31),1,0)</f>
        <v>0</v>
      </c>
      <c r="BB31" s="6">
        <f>IF(AND(AZ31&gt;=$O31,BA31&gt;=$P31),1,0)</f>
        <v>0</v>
      </c>
      <c r="BE31" s="6">
        <f>IF(AND(BC31&gt;=$O31,BD31&gt;=$P31),1,0)</f>
        <v>0</v>
      </c>
      <c r="BI31" s="6">
        <f>IF(AND(BF31&gt;=$L31,BG31&gt;=$M31,BH31&gt;=$N31),1,0)</f>
        <v>0</v>
      </c>
      <c r="BL31" s="6">
        <f>IF(AND(BJ31&gt;=$O31,BK31&gt;=$P31),1,0)</f>
        <v>0</v>
      </c>
      <c r="BO31" s="6">
        <f>IF(AND(BM31&gt;=$O31,BN31&gt;=$P31),1,0)</f>
        <v>0</v>
      </c>
      <c r="BS31" s="6">
        <f t="shared" si="0"/>
        <v>0</v>
      </c>
      <c r="BV31" s="6">
        <f t="shared" si="1"/>
        <v>0</v>
      </c>
      <c r="BY31" s="6">
        <f t="shared" si="2"/>
        <v>0</v>
      </c>
    </row>
    <row r="32" spans="1:77" x14ac:dyDescent="0.3">
      <c r="A32" t="s">
        <v>322</v>
      </c>
      <c r="B32" t="s">
        <v>323</v>
      </c>
      <c r="C32" s="1">
        <v>2001</v>
      </c>
      <c r="D32" s="1">
        <v>19</v>
      </c>
      <c r="E32" t="s">
        <v>291</v>
      </c>
      <c r="F32" s="1" t="s">
        <v>71</v>
      </c>
      <c r="G32" t="s">
        <v>161</v>
      </c>
      <c r="H32" s="6">
        <f>U32+AE32+AO32+AY32+BI32+BS32</f>
        <v>0</v>
      </c>
      <c r="I32" s="6">
        <f>X32+AA32+AH32+AK32+AR32+AU32+BB32+BE32+BL32+BO32+BV32+BY32</f>
        <v>0</v>
      </c>
      <c r="J32" s="1" t="str">
        <f>IF(AND(H32&gt;0,I32&gt;0,K32&gt;=Q32),"Ja","Nein")</f>
        <v>Nein</v>
      </c>
      <c r="K32" s="4">
        <f>MAX(T32,AD32,AN32,AX32,BH32,BR32)+LARGE((T32,AD32,AN32,AX32,BH32,BR32),2)+MAX(W32,Z32,AG32,AJ32,AQ32,AT32,BA32,BD32,BK32,BN32,BU32,BX32)+LARGE((W32,Z32,AG32,AJ32,AQ32,AT32,BA32,BD32,BK32,BN32,BU32,BX32),2)</f>
        <v>108.88000000000001</v>
      </c>
      <c r="L32" s="2">
        <f>VLOOKUP(C32,Quali_W[#All],4,0)</f>
        <v>1.5</v>
      </c>
      <c r="M32" s="4">
        <f>VLOOKUP(C32,Quali_W[#All],5,0)</f>
        <v>32.6</v>
      </c>
      <c r="N32" s="4">
        <f>VLOOKUP(C32,Quali_W[#All],6,0)</f>
        <v>43.6</v>
      </c>
      <c r="O32" s="4">
        <f>VLOOKUP(C32,Quali_W[#All],7,0)</f>
        <v>30.5</v>
      </c>
      <c r="P32" s="4">
        <f>VLOOKUP(C32,Quali_W[#All],8,0)</f>
        <v>50</v>
      </c>
      <c r="Q32" s="4">
        <f>VLOOKUP(C32,Quali_W[#All],9,0)</f>
        <v>187.2</v>
      </c>
      <c r="R32" s="2">
        <v>1.2</v>
      </c>
      <c r="S32" s="4">
        <v>30.550000000000004</v>
      </c>
      <c r="T32" s="4">
        <v>40.85</v>
      </c>
      <c r="U32" s="6">
        <f>IF(AND(R32&gt;=$L32,S32&gt;=$M32,T32&gt;=$N32),1,0)</f>
        <v>0</v>
      </c>
      <c r="V32" s="4">
        <v>27.51</v>
      </c>
      <c r="W32" s="4">
        <v>44.910000000000004</v>
      </c>
      <c r="X32" s="6">
        <f>IF(AND(V32&gt;=$O32,W32&gt;=$P32),1,0)</f>
        <v>0</v>
      </c>
      <c r="Y32" s="4">
        <v>14.22</v>
      </c>
      <c r="Z32" s="4">
        <v>23.120000000000005</v>
      </c>
      <c r="AA32" s="6">
        <f>IF(AND(Y32&gt;=$O32,Z32&gt;=$P32),1,0)</f>
        <v>0</v>
      </c>
      <c r="AB32" s="2">
        <v>0</v>
      </c>
      <c r="AC32" s="4">
        <v>0</v>
      </c>
      <c r="AD32" s="4">
        <v>0</v>
      </c>
      <c r="AE32" s="6">
        <f>IF(AND(AB32&gt;=$L32,AC32&gt;=$M32,AD32&gt;=$N32),1,0)</f>
        <v>0</v>
      </c>
      <c r="AF32" s="4">
        <v>0</v>
      </c>
      <c r="AG32" s="4">
        <v>0</v>
      </c>
      <c r="AH32" s="6">
        <f>IF(AND(AF32&gt;=$O32,AG32&gt;=$P32),1,0)</f>
        <v>0</v>
      </c>
      <c r="AI32" s="4">
        <v>0</v>
      </c>
      <c r="AJ32" s="4">
        <v>0</v>
      </c>
      <c r="AK32" s="6">
        <f>IF(AND(AI32&gt;=$O32,AJ32&gt;=$P32),1,0)</f>
        <v>0</v>
      </c>
      <c r="AO32" s="6">
        <f>IF(AND(AL32&gt;=$L32,AM32&gt;=$M32,AN32&gt;=$N32),1,0)</f>
        <v>0</v>
      </c>
      <c r="AR32" s="6">
        <f>IF(AND(AP32&gt;=$O32,AQ32&gt;=$P32),1,0)</f>
        <v>0</v>
      </c>
      <c r="AU32" s="6">
        <f>IF(AND(AS32&gt;=$O32,AT32&gt;=$P32),1,0)</f>
        <v>0</v>
      </c>
      <c r="AY32" s="6">
        <f>IF(AND(AV32&gt;=$L32,AW32&gt;=$M32,AX32&gt;=$N32),1,0)</f>
        <v>0</v>
      </c>
      <c r="BB32" s="6">
        <f>IF(AND(AZ32&gt;=$O32,BA32&gt;=$P32),1,0)</f>
        <v>0</v>
      </c>
      <c r="BE32" s="6">
        <f>IF(AND(BC32&gt;=$O32,BD32&gt;=$P32),1,0)</f>
        <v>0</v>
      </c>
      <c r="BI32" s="6">
        <f>IF(AND(BF32&gt;=$L32,BG32&gt;=$M32,BH32&gt;=$N32),1,0)</f>
        <v>0</v>
      </c>
      <c r="BL32" s="6">
        <f>IF(AND(BJ32&gt;=$O32,BK32&gt;=$P32),1,0)</f>
        <v>0</v>
      </c>
      <c r="BO32" s="6">
        <f>IF(AND(BM32&gt;=$O32,BN32&gt;=$P32),1,0)</f>
        <v>0</v>
      </c>
      <c r="BS32" s="6">
        <f t="shared" si="0"/>
        <v>0</v>
      </c>
      <c r="BV32" s="6">
        <f t="shared" si="1"/>
        <v>0</v>
      </c>
      <c r="BY32" s="6">
        <f t="shared" si="2"/>
        <v>0</v>
      </c>
    </row>
    <row r="33" spans="1:77" x14ac:dyDescent="0.3">
      <c r="A33" t="s">
        <v>345</v>
      </c>
      <c r="B33" t="s">
        <v>327</v>
      </c>
      <c r="C33" s="1">
        <v>2003</v>
      </c>
      <c r="D33" s="1">
        <v>17</v>
      </c>
      <c r="E33" t="s">
        <v>67</v>
      </c>
      <c r="F33" s="1" t="s">
        <v>71</v>
      </c>
      <c r="G33" t="s">
        <v>176</v>
      </c>
      <c r="H33" s="6">
        <f>U33+AE33+AO33+AY33+BI33+BS33</f>
        <v>0</v>
      </c>
      <c r="I33" s="6">
        <f>X33+AA33+AH33+AK33+AR33+AU33+BB33+BE33+BL33+BO33+BV33+BY33</f>
        <v>0</v>
      </c>
      <c r="J33" s="1" t="str">
        <f>IF(AND(H33&gt;0,I33&gt;0,K33&gt;=Q33),"Ja","Nein")</f>
        <v>Nein</v>
      </c>
      <c r="K33" s="4">
        <f>MAX(T33,AD33,AN33,AX33,BH33,BR33)+LARGE((T33,AD33,AN33,AX33,BH33,BR33),2)+MAX(W33,Z33,AG33,AJ33,AQ33,AT33,BA33,BD33,BK33,BN33,BU33,BX33)+LARGE((W33,Z33,AG33,AJ33,AQ33,AT33,BA33,BD33,BK33,BN33,BU33,BX33),2)</f>
        <v>91.032000000000011</v>
      </c>
      <c r="L33" s="2">
        <f>VLOOKUP(C33,Quali_W[#All],4,0)</f>
        <v>0</v>
      </c>
      <c r="M33" s="4">
        <f>VLOOKUP(C33,Quali_W[#All],5,0)</f>
        <v>32.200000000000003</v>
      </c>
      <c r="N33" s="4">
        <f>VLOOKUP(C33,Quali_W[#All],6,0)</f>
        <v>41.7</v>
      </c>
      <c r="O33" s="4">
        <f>VLOOKUP(C33,Quali_W[#All],7,0)</f>
        <v>30.3</v>
      </c>
      <c r="P33" s="4">
        <f>VLOOKUP(C33,Quali_W[#All],8,0)</f>
        <v>48.7</v>
      </c>
      <c r="Q33" s="4">
        <f>VLOOKUP(C33,Quali_W[#All],9,0)</f>
        <v>180.8</v>
      </c>
      <c r="R33" s="2">
        <v>0</v>
      </c>
      <c r="S33" s="4">
        <v>31.855000000000004</v>
      </c>
      <c r="T33" s="4">
        <v>41.055000000000007</v>
      </c>
      <c r="U33" s="6">
        <f>IF(AND(R33&gt;=$L33,S33&gt;=$M33,T33&gt;=$N33),1,0)</f>
        <v>0</v>
      </c>
      <c r="V33" s="4">
        <v>28.175000000000004</v>
      </c>
      <c r="W33" s="4">
        <v>45.775000000000006</v>
      </c>
      <c r="X33" s="6">
        <f>IF(AND(V33&gt;=$O33,W33&gt;=$P33),1,0)</f>
        <v>0</v>
      </c>
      <c r="Y33" s="4">
        <v>2.9019999999999997</v>
      </c>
      <c r="Z33" s="4">
        <v>4.202</v>
      </c>
      <c r="AA33" s="6">
        <f>IF(AND(Y33&gt;=$O33,Z33&gt;=$P33),1,0)</f>
        <v>0</v>
      </c>
      <c r="AB33" s="2">
        <v>0</v>
      </c>
      <c r="AC33" s="4">
        <v>0</v>
      </c>
      <c r="AD33" s="4">
        <v>0</v>
      </c>
      <c r="AE33" s="6">
        <f>IF(AND(AB33&gt;=$L33,AC33&gt;=$M33,AD33&gt;=$N33),1,0)</f>
        <v>0</v>
      </c>
      <c r="AF33" s="4">
        <v>0</v>
      </c>
      <c r="AG33" s="4">
        <v>0</v>
      </c>
      <c r="AH33" s="6">
        <f>IF(AND(AF33&gt;=$O33,AG33&gt;=$P33),1,0)</f>
        <v>0</v>
      </c>
      <c r="AI33" s="4">
        <v>0</v>
      </c>
      <c r="AJ33" s="4">
        <v>0</v>
      </c>
      <c r="AK33" s="6">
        <f>IF(AND(AI33&gt;=$O33,AJ33&gt;=$P33),1,0)</f>
        <v>0</v>
      </c>
      <c r="AO33" s="6">
        <f>IF(AND(AL33&gt;=$L33,AM33&gt;=$M33,AN33&gt;=$N33),1,0)</f>
        <v>0</v>
      </c>
      <c r="AR33" s="6">
        <f>IF(AND(AP33&gt;=$O33,AQ33&gt;=$P33),1,0)</f>
        <v>0</v>
      </c>
      <c r="AU33" s="6">
        <f>IF(AND(AS33&gt;=$O33,AT33&gt;=$P33),1,0)</f>
        <v>0</v>
      </c>
      <c r="AY33" s="6">
        <f>IF(AND(AV33&gt;=$L33,AW33&gt;=$M33,AX33&gt;=$N33),1,0)</f>
        <v>0</v>
      </c>
      <c r="BB33" s="6">
        <f>IF(AND(AZ33&gt;=$O33,BA33&gt;=$P33),1,0)</f>
        <v>0</v>
      </c>
      <c r="BE33" s="6">
        <f>IF(AND(BC33&gt;=$O33,BD33&gt;=$P33),1,0)</f>
        <v>0</v>
      </c>
      <c r="BI33" s="6">
        <f>IF(AND(BF33&gt;=$L33,BG33&gt;=$M33,BH33&gt;=$N33),1,0)</f>
        <v>0</v>
      </c>
      <c r="BL33" s="6">
        <f>IF(AND(BJ33&gt;=$O33,BK33&gt;=$P33),1,0)</f>
        <v>0</v>
      </c>
      <c r="BO33" s="6">
        <f>IF(AND(BM33&gt;=$O33,BN33&gt;=$P33),1,0)</f>
        <v>0</v>
      </c>
      <c r="BS33" s="6">
        <f t="shared" si="0"/>
        <v>0</v>
      </c>
      <c r="BV33" s="6">
        <f t="shared" si="1"/>
        <v>0</v>
      </c>
      <c r="BY33" s="6">
        <f t="shared" si="2"/>
        <v>0</v>
      </c>
    </row>
    <row r="34" spans="1:77" x14ac:dyDescent="0.3">
      <c r="A34" t="s">
        <v>84</v>
      </c>
      <c r="B34" t="s">
        <v>85</v>
      </c>
      <c r="C34" s="1">
        <v>2004</v>
      </c>
      <c r="D34" s="1">
        <v>16</v>
      </c>
      <c r="E34" t="s">
        <v>142</v>
      </c>
      <c r="F34" s="1" t="s">
        <v>71</v>
      </c>
      <c r="G34" t="s">
        <v>185</v>
      </c>
      <c r="H34" s="6">
        <f>U34+AE34+AO34+AY34+BI34+BS34</f>
        <v>0</v>
      </c>
      <c r="I34" s="6">
        <f>X34+AA34+AH34+AK34+AR34+AU34+BB34+BE34+BL34+BO34+BV34+BY34</f>
        <v>0</v>
      </c>
      <c r="J34" s="1" t="str">
        <f>IF(AND(H34&gt;0,I34&gt;0,K34&gt;=Q34),"Ja","Nein")</f>
        <v>Nein</v>
      </c>
      <c r="K34" s="4">
        <f>MAX(T34,AD34,AN34,AX34,BH34,BR34)+LARGE((T34,AD34,AN34,AX34,BH34,BR34),2)+MAX(W34,Z34,AG34,AJ34,AQ34,AT34,BA34,BD34,BK34,BN34,BU34,BX34)+LARGE((W34,Z34,AG34,AJ34,AQ34,AT34,BA34,BD34,BK34,BN34,BU34,BX34),2)</f>
        <v>86.68</v>
      </c>
      <c r="L34" s="2">
        <f>VLOOKUP(C34,Quali_W[#All],4,0)</f>
        <v>0</v>
      </c>
      <c r="M34" s="4">
        <f>VLOOKUP(C34,Quali_W[#All],5,0)</f>
        <v>31.8</v>
      </c>
      <c r="N34" s="4">
        <f>VLOOKUP(C34,Quali_W[#All],6,0)</f>
        <v>41.3</v>
      </c>
      <c r="O34" s="4">
        <f>VLOOKUP(C34,Quali_W[#All],7,0)</f>
        <v>30.2</v>
      </c>
      <c r="P34" s="4">
        <f>VLOOKUP(C34,Quali_W[#All],8,0)</f>
        <v>48.1</v>
      </c>
      <c r="Q34" s="4">
        <f>VLOOKUP(C34,Quali_W[#All],9,0)</f>
        <v>178.8</v>
      </c>
      <c r="R34" s="2">
        <v>0</v>
      </c>
      <c r="S34" s="4">
        <v>30.605000000000004</v>
      </c>
      <c r="T34" s="4">
        <v>40.105000000000004</v>
      </c>
      <c r="U34" s="6">
        <f>IF(AND(R34&gt;=$L34,S34&gt;=$M34,T34&gt;=$N34),1,0)</f>
        <v>0</v>
      </c>
      <c r="V34" s="4">
        <v>28.575000000000003</v>
      </c>
      <c r="W34" s="4">
        <v>46.575000000000003</v>
      </c>
      <c r="X34" s="6">
        <f>IF(AND(V34&gt;=$O34,W34&gt;=$P34),1,0)</f>
        <v>0</v>
      </c>
      <c r="Y34" s="4">
        <v>0</v>
      </c>
      <c r="Z34" s="4">
        <v>0</v>
      </c>
      <c r="AA34" s="6">
        <f>IF(AND(Y34&gt;=$O34,Z34&gt;=$P34),1,0)</f>
        <v>0</v>
      </c>
      <c r="AB34" s="2">
        <v>0</v>
      </c>
      <c r="AC34" s="4">
        <v>0</v>
      </c>
      <c r="AD34" s="4">
        <v>0</v>
      </c>
      <c r="AE34" s="6">
        <f>IF(AND(AB34&gt;=$L34,AC34&gt;=$M34,AD34&gt;=$N34),1,0)</f>
        <v>0</v>
      </c>
      <c r="AF34" s="4">
        <v>0</v>
      </c>
      <c r="AG34" s="4">
        <v>0</v>
      </c>
      <c r="AH34" s="6">
        <f>IF(AND(AF34&gt;=$O34,AG34&gt;=$P34),1,0)</f>
        <v>0</v>
      </c>
      <c r="AI34" s="4">
        <v>0</v>
      </c>
      <c r="AJ34" s="4">
        <v>0</v>
      </c>
      <c r="AK34" s="6">
        <f>IF(AND(AI34&gt;=$O34,AJ34&gt;=$P34),1,0)</f>
        <v>0</v>
      </c>
      <c r="AO34" s="6">
        <f>IF(AND(AL34&gt;=$L34,AM34&gt;=$M34,AN34&gt;=$N34),1,0)</f>
        <v>0</v>
      </c>
      <c r="AR34" s="6">
        <f>IF(AND(AP34&gt;=$O34,AQ34&gt;=$P34),1,0)</f>
        <v>0</v>
      </c>
      <c r="AU34" s="6">
        <f>IF(AND(AS34&gt;=$O34,AT34&gt;=$P34),1,0)</f>
        <v>0</v>
      </c>
      <c r="AY34" s="6">
        <f>IF(AND(AV34&gt;=$L34,AW34&gt;=$M34,AX34&gt;=$N34),1,0)</f>
        <v>0</v>
      </c>
      <c r="BB34" s="6">
        <f>IF(AND(AZ34&gt;=$O34,BA34&gt;=$P34),1,0)</f>
        <v>0</v>
      </c>
      <c r="BE34" s="6">
        <f>IF(AND(BC34&gt;=$O34,BD34&gt;=$P34),1,0)</f>
        <v>0</v>
      </c>
      <c r="BI34" s="6">
        <f>IF(AND(BF34&gt;=$L34,BG34&gt;=$M34,BH34&gt;=$N34),1,0)</f>
        <v>0</v>
      </c>
      <c r="BL34" s="6">
        <f>IF(AND(BJ34&gt;=$O34,BK34&gt;=$P34),1,0)</f>
        <v>0</v>
      </c>
      <c r="BO34" s="6">
        <f>IF(AND(BM34&gt;=$O34,BN34&gt;=$P34),1,0)</f>
        <v>0</v>
      </c>
      <c r="BS34" s="6">
        <f t="shared" si="0"/>
        <v>0</v>
      </c>
      <c r="BV34" s="6">
        <f t="shared" si="1"/>
        <v>0</v>
      </c>
      <c r="BY34" s="6">
        <f t="shared" si="2"/>
        <v>0</v>
      </c>
    </row>
    <row r="35" spans="1:77" x14ac:dyDescent="0.3">
      <c r="A35" t="s">
        <v>342</v>
      </c>
      <c r="B35" t="s">
        <v>340</v>
      </c>
      <c r="C35" s="1">
        <v>2004</v>
      </c>
      <c r="D35" s="1">
        <v>16</v>
      </c>
      <c r="E35" t="s">
        <v>341</v>
      </c>
      <c r="F35" s="1" t="s">
        <v>71</v>
      </c>
      <c r="G35" t="s">
        <v>174</v>
      </c>
      <c r="H35" s="6">
        <f>U35+AE35+AO35+AY35+BI35+BS35</f>
        <v>0</v>
      </c>
      <c r="I35" s="6">
        <f>X35+AA35+AH35+AK35+AR35+AU35+BB35+BE35+BL35+BO35+BV35+BY35</f>
        <v>0</v>
      </c>
      <c r="J35" s="1" t="str">
        <f>IF(AND(H35&gt;0,I35&gt;0,K35&gt;=Q35),"Ja","Nein")</f>
        <v>Nein</v>
      </c>
      <c r="K35" s="4">
        <f>MAX(T35,AD35,AN35,AX35,BH35,BR35)+LARGE((T35,AD35,AN35,AX35,BH35,BR35),2)+MAX(W35,Z35,AG35,AJ35,AQ35,AT35,BA35,BD35,BK35,BN35,BU35,BX35)+LARGE((W35,Z35,AG35,AJ35,AQ35,AT35,BA35,BD35,BK35,BN35,BU35,BX35),2)</f>
        <v>85.97</v>
      </c>
      <c r="L35" s="2">
        <f>VLOOKUP(C35,Quali_W[#All],4,0)</f>
        <v>0</v>
      </c>
      <c r="M35" s="4">
        <f>VLOOKUP(C35,Quali_W[#All],5,0)</f>
        <v>31.8</v>
      </c>
      <c r="N35" s="4">
        <f>VLOOKUP(C35,Quali_W[#All],6,0)</f>
        <v>41.3</v>
      </c>
      <c r="O35" s="4">
        <f>VLOOKUP(C35,Quali_W[#All],7,0)</f>
        <v>30.2</v>
      </c>
      <c r="P35" s="4">
        <f>VLOOKUP(C35,Quali_W[#All],8,0)</f>
        <v>48.1</v>
      </c>
      <c r="Q35" s="4">
        <f>VLOOKUP(C35,Quali_W[#All],9,0)</f>
        <v>178.8</v>
      </c>
      <c r="R35" s="2">
        <v>0</v>
      </c>
      <c r="S35" s="4">
        <v>30.35</v>
      </c>
      <c r="T35" s="4">
        <v>39.85</v>
      </c>
      <c r="U35" s="6">
        <f>IF(AND(R35&gt;=$L35,S35&gt;=$M35,T35&gt;=$N35),1,0)</f>
        <v>0</v>
      </c>
      <c r="V35" s="4">
        <v>29.020000000000003</v>
      </c>
      <c r="W35" s="4">
        <v>46.120000000000005</v>
      </c>
      <c r="X35" s="6">
        <f>IF(AND(V35&gt;=$O35,W35&gt;=$P35),1,0)</f>
        <v>0</v>
      </c>
      <c r="Y35" s="4">
        <v>0</v>
      </c>
      <c r="Z35" s="4">
        <v>0</v>
      </c>
      <c r="AA35" s="6">
        <f>IF(AND(Y35&gt;=$O35,Z35&gt;=$P35),1,0)</f>
        <v>0</v>
      </c>
      <c r="AB35" s="2">
        <v>0</v>
      </c>
      <c r="AC35" s="4">
        <v>0</v>
      </c>
      <c r="AD35" s="4">
        <v>0</v>
      </c>
      <c r="AE35" s="6">
        <f>IF(AND(AB35&gt;=$L35,AC35&gt;=$M35,AD35&gt;=$N35),1,0)</f>
        <v>0</v>
      </c>
      <c r="AF35" s="4">
        <v>0</v>
      </c>
      <c r="AG35" s="4">
        <v>0</v>
      </c>
      <c r="AH35" s="6">
        <f>IF(AND(AF35&gt;=$O35,AG35&gt;=$P35),1,0)</f>
        <v>0</v>
      </c>
      <c r="AI35" s="4">
        <v>0</v>
      </c>
      <c r="AJ35" s="4">
        <v>0</v>
      </c>
      <c r="AK35" s="6">
        <f>IF(AND(AI35&gt;=$O35,AJ35&gt;=$P35),1,0)</f>
        <v>0</v>
      </c>
      <c r="AO35" s="6">
        <f>IF(AND(AL35&gt;=$L35,AM35&gt;=$M35,AN35&gt;=$N35),1,0)</f>
        <v>0</v>
      </c>
      <c r="AR35" s="6">
        <f>IF(AND(AP35&gt;=$O35,AQ35&gt;=$P35),1,0)</f>
        <v>0</v>
      </c>
      <c r="AU35" s="6">
        <f>IF(AND(AS35&gt;=$O35,AT35&gt;=$P35),1,0)</f>
        <v>0</v>
      </c>
      <c r="AY35" s="6">
        <f>IF(AND(AV35&gt;=$L35,AW35&gt;=$M35,AX35&gt;=$N35),1,0)</f>
        <v>0</v>
      </c>
      <c r="BB35" s="6">
        <f>IF(AND(AZ35&gt;=$O35,BA35&gt;=$P35),1,0)</f>
        <v>0</v>
      </c>
      <c r="BE35" s="6">
        <f>IF(AND(BC35&gt;=$O35,BD35&gt;=$P35),1,0)</f>
        <v>0</v>
      </c>
      <c r="BI35" s="6">
        <f>IF(AND(BF35&gt;=$L35,BG35&gt;=$M35,BH35&gt;=$N35),1,0)</f>
        <v>0</v>
      </c>
      <c r="BL35" s="6">
        <f>IF(AND(BJ35&gt;=$O35,BK35&gt;=$P35),1,0)</f>
        <v>0</v>
      </c>
      <c r="BO35" s="6">
        <f>IF(AND(BM35&gt;=$O35,BN35&gt;=$P35),1,0)</f>
        <v>0</v>
      </c>
      <c r="BS35" s="6">
        <f t="shared" si="0"/>
        <v>0</v>
      </c>
      <c r="BV35" s="6">
        <f t="shared" si="1"/>
        <v>0</v>
      </c>
      <c r="BY35" s="6">
        <f t="shared" si="2"/>
        <v>0</v>
      </c>
    </row>
    <row r="36" spans="1:77" x14ac:dyDescent="0.3">
      <c r="A36" t="s">
        <v>343</v>
      </c>
      <c r="B36" t="s">
        <v>344</v>
      </c>
      <c r="C36" s="1">
        <v>2004</v>
      </c>
      <c r="D36" s="1">
        <v>16</v>
      </c>
      <c r="E36" t="s">
        <v>291</v>
      </c>
      <c r="F36" s="1" t="s">
        <v>71</v>
      </c>
      <c r="G36" t="s">
        <v>175</v>
      </c>
      <c r="H36" s="6">
        <f>U36+AE36+AO36+AY36+BI36+BS36</f>
        <v>0</v>
      </c>
      <c r="I36" s="6">
        <f>X36+AA36+AH36+AK36+AR36+AU36+BB36+BE36+BL36+BO36+BV36+BY36</f>
        <v>0</v>
      </c>
      <c r="J36" s="1" t="str">
        <f>IF(AND(H36&gt;0,I36&gt;0,K36&gt;=Q36),"Ja","Nein")</f>
        <v>Nein</v>
      </c>
      <c r="K36" s="4">
        <f>MAX(T36,AD36,AN36,AX36,BH36,BR36)+LARGE((T36,AD36,AN36,AX36,BH36,BR36),2)+MAX(W36,Z36,AG36,AJ36,AQ36,AT36,BA36,BD36,BK36,BN36,BU36,BX36)+LARGE((W36,Z36,AG36,AJ36,AQ36,AT36,BA36,BD36,BK36,BN36,BU36,BX36),2)</f>
        <v>85.305000000000007</v>
      </c>
      <c r="L36" s="2">
        <f>VLOOKUP(C36,Quali_W[#All],4,0)</f>
        <v>0</v>
      </c>
      <c r="M36" s="4">
        <f>VLOOKUP(C36,Quali_W[#All],5,0)</f>
        <v>31.8</v>
      </c>
      <c r="N36" s="4">
        <f>VLOOKUP(C36,Quali_W[#All],6,0)</f>
        <v>41.3</v>
      </c>
      <c r="O36" s="4">
        <f>VLOOKUP(C36,Quali_W[#All],7,0)</f>
        <v>30.2</v>
      </c>
      <c r="P36" s="4">
        <f>VLOOKUP(C36,Quali_W[#All],8,0)</f>
        <v>48.1</v>
      </c>
      <c r="Q36" s="4">
        <f>VLOOKUP(C36,Quali_W[#All],9,0)</f>
        <v>178.8</v>
      </c>
      <c r="R36" s="2">
        <v>0</v>
      </c>
      <c r="S36" s="4">
        <v>29.75</v>
      </c>
      <c r="T36" s="4">
        <v>39.450000000000003</v>
      </c>
      <c r="U36" s="6">
        <f>IF(AND(R36&gt;=$L36,S36&gt;=$M36,T36&gt;=$N36),1,0)</f>
        <v>0</v>
      </c>
      <c r="V36" s="4">
        <v>28.355000000000004</v>
      </c>
      <c r="W36" s="4">
        <v>45.855000000000004</v>
      </c>
      <c r="X36" s="6">
        <f>IF(AND(V36&gt;=$O36,W36&gt;=$P36),1,0)</f>
        <v>0</v>
      </c>
      <c r="Y36" s="4">
        <v>0</v>
      </c>
      <c r="Z36" s="4">
        <v>0</v>
      </c>
      <c r="AA36" s="6">
        <f>IF(AND(Y36&gt;=$O36,Z36&gt;=$P36),1,0)</f>
        <v>0</v>
      </c>
      <c r="AB36" s="2">
        <v>0</v>
      </c>
      <c r="AC36" s="4">
        <v>0</v>
      </c>
      <c r="AD36" s="4">
        <v>0</v>
      </c>
      <c r="AE36" s="6">
        <f>IF(AND(AB36&gt;=$L36,AC36&gt;=$M36,AD36&gt;=$N36),1,0)</f>
        <v>0</v>
      </c>
      <c r="AF36" s="4">
        <v>0</v>
      </c>
      <c r="AG36" s="4">
        <v>0</v>
      </c>
      <c r="AH36" s="6">
        <f>IF(AND(AF36&gt;=$O36,AG36&gt;=$P36),1,0)</f>
        <v>0</v>
      </c>
      <c r="AI36" s="4">
        <v>0</v>
      </c>
      <c r="AJ36" s="4">
        <v>0</v>
      </c>
      <c r="AK36" s="6">
        <f>IF(AND(AI36&gt;=$O36,AJ36&gt;=$P36),1,0)</f>
        <v>0</v>
      </c>
      <c r="AO36" s="6">
        <f>IF(AND(AL36&gt;=$L36,AM36&gt;=$M36,AN36&gt;=$N36),1,0)</f>
        <v>0</v>
      </c>
      <c r="AR36" s="6">
        <f>IF(AND(AP36&gt;=$O36,AQ36&gt;=$P36),1,0)</f>
        <v>0</v>
      </c>
      <c r="AU36" s="6">
        <f>IF(AND(AS36&gt;=$O36,AT36&gt;=$P36),1,0)</f>
        <v>0</v>
      </c>
      <c r="AY36" s="6">
        <f>IF(AND(AV36&gt;=$L36,AW36&gt;=$M36,AX36&gt;=$N36),1,0)</f>
        <v>0</v>
      </c>
      <c r="BB36" s="6">
        <f>IF(AND(AZ36&gt;=$O36,BA36&gt;=$P36),1,0)</f>
        <v>0</v>
      </c>
      <c r="BE36" s="6">
        <f>IF(AND(BC36&gt;=$O36,BD36&gt;=$P36),1,0)</f>
        <v>0</v>
      </c>
      <c r="BI36" s="6">
        <f>IF(AND(BF36&gt;=$L36,BG36&gt;=$M36,BH36&gt;=$N36),1,0)</f>
        <v>0</v>
      </c>
      <c r="BL36" s="6">
        <f>IF(AND(BJ36&gt;=$O36,BK36&gt;=$P36),1,0)</f>
        <v>0</v>
      </c>
      <c r="BO36" s="6">
        <f>IF(AND(BM36&gt;=$O36,BN36&gt;=$P36),1,0)</f>
        <v>0</v>
      </c>
      <c r="BS36" s="6">
        <f t="shared" si="0"/>
        <v>0</v>
      </c>
      <c r="BV36" s="6">
        <f t="shared" si="1"/>
        <v>0</v>
      </c>
      <c r="BY36" s="6">
        <f t="shared" si="2"/>
        <v>0</v>
      </c>
    </row>
    <row r="37" spans="1:77" x14ac:dyDescent="0.3">
      <c r="A37" t="s">
        <v>335</v>
      </c>
      <c r="B37" t="s">
        <v>336</v>
      </c>
      <c r="C37" s="1">
        <v>2004</v>
      </c>
      <c r="D37" s="1">
        <v>16</v>
      </c>
      <c r="E37" t="s">
        <v>63</v>
      </c>
      <c r="F37" s="1" t="s">
        <v>71</v>
      </c>
      <c r="G37" t="s">
        <v>171</v>
      </c>
      <c r="H37" s="6">
        <f>U37+AE37+AO37+AY37+BI37+BS37</f>
        <v>0</v>
      </c>
      <c r="I37" s="6">
        <f>X37+AA37+AH37+AK37+AR37+AU37+BB37+BE37+BL37+BO37+BV37+BY37</f>
        <v>0</v>
      </c>
      <c r="J37" s="1" t="str">
        <f>IF(AND(H37&gt;0,I37&gt;0,K37&gt;=Q37),"Ja","Nein")</f>
        <v>Nein</v>
      </c>
      <c r="K37" s="4">
        <f>MAX(T37,AD37,AN37,AX37,BH37,BR37)+LARGE((T37,AD37,AN37,AX37,BH37,BR37),2)+MAX(W37,Z37,AG37,AJ37,AQ37,AT37,BA37,BD37,BK37,BN37,BU37,BX37)+LARGE((W37,Z37,AG37,AJ37,AQ37,AT37,BA37,BD37,BK37,BN37,BU37,BX37),2)</f>
        <v>85.11</v>
      </c>
      <c r="L37" s="2">
        <f>VLOOKUP(C37,Quali_W[#All],4,0)</f>
        <v>0</v>
      </c>
      <c r="M37" s="4">
        <f>VLOOKUP(C37,Quali_W[#All],5,0)</f>
        <v>31.8</v>
      </c>
      <c r="N37" s="4">
        <f>VLOOKUP(C37,Quali_W[#All],6,0)</f>
        <v>41.3</v>
      </c>
      <c r="O37" s="4">
        <f>VLOOKUP(C37,Quali_W[#All],7,0)</f>
        <v>30.2</v>
      </c>
      <c r="P37" s="4">
        <f>VLOOKUP(C37,Quali_W[#All],8,0)</f>
        <v>48.1</v>
      </c>
      <c r="Q37" s="4">
        <f>VLOOKUP(C37,Quali_W[#All],9,0)</f>
        <v>178.8</v>
      </c>
      <c r="R37" s="2">
        <v>0</v>
      </c>
      <c r="S37" s="4">
        <v>29.96</v>
      </c>
      <c r="T37" s="4">
        <v>39.36</v>
      </c>
      <c r="U37" s="6">
        <f>IF(AND(R37&gt;=$L37,S37&gt;=$M37,T37&gt;=$N37),1,0)</f>
        <v>0</v>
      </c>
      <c r="V37" s="4">
        <v>27.950000000000003</v>
      </c>
      <c r="W37" s="4">
        <v>45.75</v>
      </c>
      <c r="X37" s="6">
        <f>IF(AND(V37&gt;=$O37,W37&gt;=$P37),1,0)</f>
        <v>0</v>
      </c>
      <c r="Y37" s="4">
        <v>0</v>
      </c>
      <c r="Z37" s="4">
        <v>0</v>
      </c>
      <c r="AA37" s="6">
        <f>IF(AND(Y37&gt;=$O37,Z37&gt;=$P37),1,0)</f>
        <v>0</v>
      </c>
      <c r="AB37" s="2">
        <v>0</v>
      </c>
      <c r="AC37" s="4">
        <v>0</v>
      </c>
      <c r="AD37" s="4">
        <v>0</v>
      </c>
      <c r="AE37" s="6">
        <f>IF(AND(AB37&gt;=$L37,AC37&gt;=$M37,AD37&gt;=$N37),1,0)</f>
        <v>0</v>
      </c>
      <c r="AF37" s="4">
        <v>0</v>
      </c>
      <c r="AG37" s="4">
        <v>0</v>
      </c>
      <c r="AH37" s="6">
        <f>IF(AND(AF37&gt;=$O37,AG37&gt;=$P37),1,0)</f>
        <v>0</v>
      </c>
      <c r="AI37" s="4">
        <v>0</v>
      </c>
      <c r="AJ37" s="4">
        <v>0</v>
      </c>
      <c r="AK37" s="6">
        <f>IF(AND(AI37&gt;=$O37,AJ37&gt;=$P37),1,0)</f>
        <v>0</v>
      </c>
      <c r="AO37" s="6">
        <f>IF(AND(AL37&gt;=$L37,AM37&gt;=$M37,AN37&gt;=$N37),1,0)</f>
        <v>0</v>
      </c>
      <c r="AR37" s="6">
        <f>IF(AND(AP37&gt;=$O37,AQ37&gt;=$P37),1,0)</f>
        <v>0</v>
      </c>
      <c r="AU37" s="6">
        <f>IF(AND(AS37&gt;=$O37,AT37&gt;=$P37),1,0)</f>
        <v>0</v>
      </c>
      <c r="AY37" s="6">
        <f>IF(AND(AV37&gt;=$L37,AW37&gt;=$M37,AX37&gt;=$N37),1,0)</f>
        <v>0</v>
      </c>
      <c r="BB37" s="6">
        <f>IF(AND(AZ37&gt;=$O37,BA37&gt;=$P37),1,0)</f>
        <v>0</v>
      </c>
      <c r="BE37" s="6">
        <f>IF(AND(BC37&gt;=$O37,BD37&gt;=$P37),1,0)</f>
        <v>0</v>
      </c>
      <c r="BI37" s="6">
        <f>IF(AND(BF37&gt;=$L37,BG37&gt;=$M37,BH37&gt;=$N37),1,0)</f>
        <v>0</v>
      </c>
      <c r="BL37" s="6">
        <f>IF(AND(BJ37&gt;=$O37,BK37&gt;=$P37),1,0)</f>
        <v>0</v>
      </c>
      <c r="BO37" s="6">
        <f>IF(AND(BM37&gt;=$O37,BN37&gt;=$P37),1,0)</f>
        <v>0</v>
      </c>
      <c r="BS37" s="6">
        <f t="shared" si="0"/>
        <v>0</v>
      </c>
      <c r="BV37" s="6">
        <f t="shared" si="1"/>
        <v>0</v>
      </c>
      <c r="BY37" s="6">
        <f t="shared" si="2"/>
        <v>0</v>
      </c>
    </row>
    <row r="38" spans="1:77" x14ac:dyDescent="0.3">
      <c r="A38" t="s">
        <v>348</v>
      </c>
      <c r="B38" t="s">
        <v>349</v>
      </c>
      <c r="C38" s="1">
        <v>2003</v>
      </c>
      <c r="D38" s="1">
        <v>17</v>
      </c>
      <c r="E38" t="s">
        <v>287</v>
      </c>
      <c r="F38" s="1" t="s">
        <v>71</v>
      </c>
      <c r="G38" t="s">
        <v>180</v>
      </c>
      <c r="H38" s="6">
        <f>U38+AE38+AO38+AY38+BI38+BS38</f>
        <v>0</v>
      </c>
      <c r="I38" s="6">
        <f>X38+AA38+AH38+AK38+AR38+AU38+BB38+BE38+BL38+BO38+BV38+BY38</f>
        <v>0</v>
      </c>
      <c r="J38" s="1" t="str">
        <f>IF(AND(H38&gt;0,I38&gt;0,K38&gt;=Q38),"Ja","Nein")</f>
        <v>Nein</v>
      </c>
      <c r="K38" s="4">
        <f>MAX(T38,AD38,AN38,AX38,BH38,BR38)+LARGE((T38,AD38,AN38,AX38,BH38,BR38),2)+MAX(W38,Z38,AG38,AJ38,AQ38,AT38,BA38,BD38,BK38,BN38,BU38,BX38)+LARGE((W38,Z38,AG38,AJ38,AQ38,AT38,BA38,BD38,BK38,BN38,BU38,BX38),2)</f>
        <v>84.204999999999998</v>
      </c>
      <c r="L38" s="2">
        <f>VLOOKUP(C38,Quali_W[#All],4,0)</f>
        <v>0</v>
      </c>
      <c r="M38" s="4">
        <f>VLOOKUP(C38,Quali_W[#All],5,0)</f>
        <v>32.200000000000003</v>
      </c>
      <c r="N38" s="4">
        <f>VLOOKUP(C38,Quali_W[#All],6,0)</f>
        <v>41.7</v>
      </c>
      <c r="O38" s="4">
        <f>VLOOKUP(C38,Quali_W[#All],7,0)</f>
        <v>30.3</v>
      </c>
      <c r="P38" s="4">
        <f>VLOOKUP(C38,Quali_W[#All],8,0)</f>
        <v>48.7</v>
      </c>
      <c r="Q38" s="4">
        <f>VLOOKUP(C38,Quali_W[#All],9,0)</f>
        <v>180.8</v>
      </c>
      <c r="R38" s="2">
        <v>0</v>
      </c>
      <c r="S38" s="4">
        <v>29.18</v>
      </c>
      <c r="T38" s="4">
        <v>38.58</v>
      </c>
      <c r="U38" s="6">
        <f>IF(AND(R38&gt;=$L38,S38&gt;=$M38,T38&gt;=$N38),1,0)</f>
        <v>0</v>
      </c>
      <c r="V38" s="4">
        <v>28.625</v>
      </c>
      <c r="W38" s="4">
        <v>45.625</v>
      </c>
      <c r="X38" s="6">
        <f>IF(AND(V38&gt;=$O38,W38&gt;=$P38),1,0)</f>
        <v>0</v>
      </c>
      <c r="Y38" s="4">
        <v>0</v>
      </c>
      <c r="Z38" s="4">
        <v>0</v>
      </c>
      <c r="AA38" s="6">
        <f>IF(AND(Y38&gt;=$O38,Z38&gt;=$P38),1,0)</f>
        <v>0</v>
      </c>
      <c r="AB38" s="2">
        <v>0</v>
      </c>
      <c r="AC38" s="4">
        <v>0</v>
      </c>
      <c r="AD38" s="4">
        <v>0</v>
      </c>
      <c r="AE38" s="6">
        <f>IF(AND(AB38&gt;=$L38,AC38&gt;=$M38,AD38&gt;=$N38),1,0)</f>
        <v>0</v>
      </c>
      <c r="AF38" s="4">
        <v>0</v>
      </c>
      <c r="AG38" s="4">
        <v>0</v>
      </c>
      <c r="AH38" s="6">
        <f>IF(AND(AF38&gt;=$O38,AG38&gt;=$P38),1,0)</f>
        <v>0</v>
      </c>
      <c r="AI38" s="4">
        <v>0</v>
      </c>
      <c r="AJ38" s="4">
        <v>0</v>
      </c>
      <c r="AK38" s="6">
        <f>IF(AND(AI38&gt;=$O38,AJ38&gt;=$P38),1,0)</f>
        <v>0</v>
      </c>
      <c r="AO38" s="6">
        <f>IF(AND(AL38&gt;=$L38,AM38&gt;=$M38,AN38&gt;=$N38),1,0)</f>
        <v>0</v>
      </c>
      <c r="AR38" s="6">
        <f>IF(AND(AP38&gt;=$O38,AQ38&gt;=$P38),1,0)</f>
        <v>0</v>
      </c>
      <c r="AU38" s="6">
        <f>IF(AND(AS38&gt;=$O38,AT38&gt;=$P38),1,0)</f>
        <v>0</v>
      </c>
      <c r="AY38" s="6">
        <f>IF(AND(AV38&gt;=$L38,AW38&gt;=$M38,AX38&gt;=$N38),1,0)</f>
        <v>0</v>
      </c>
      <c r="BB38" s="6">
        <f>IF(AND(AZ38&gt;=$O38,BA38&gt;=$P38),1,0)</f>
        <v>0</v>
      </c>
      <c r="BE38" s="6">
        <f>IF(AND(BC38&gt;=$O38,BD38&gt;=$P38),1,0)</f>
        <v>0</v>
      </c>
      <c r="BI38" s="6">
        <f>IF(AND(BF38&gt;=$L38,BG38&gt;=$M38,BH38&gt;=$N38),1,0)</f>
        <v>0</v>
      </c>
      <c r="BL38" s="6">
        <f>IF(AND(BJ38&gt;=$O38,BK38&gt;=$P38),1,0)</f>
        <v>0</v>
      </c>
      <c r="BO38" s="6">
        <f>IF(AND(BM38&gt;=$O38,BN38&gt;=$P38),1,0)</f>
        <v>0</v>
      </c>
      <c r="BS38" s="6">
        <f t="shared" si="0"/>
        <v>0</v>
      </c>
      <c r="BV38" s="6">
        <f t="shared" si="1"/>
        <v>0</v>
      </c>
      <c r="BY38" s="6">
        <f t="shared" si="2"/>
        <v>0</v>
      </c>
    </row>
    <row r="39" spans="1:77" x14ac:dyDescent="0.3">
      <c r="A39" t="s">
        <v>320</v>
      </c>
      <c r="B39" t="s">
        <v>95</v>
      </c>
      <c r="C39" s="1">
        <v>2000</v>
      </c>
      <c r="D39" s="1">
        <v>20</v>
      </c>
      <c r="E39" t="s">
        <v>318</v>
      </c>
      <c r="F39" s="1" t="s">
        <v>71</v>
      </c>
      <c r="G39" t="s">
        <v>156</v>
      </c>
      <c r="H39" s="6">
        <f>U39+AE39+AO39+AY39+BI39+BS39</f>
        <v>0</v>
      </c>
      <c r="I39" s="6">
        <f>X39+AA39+AH39+AK39+AR39+AU39+BB39+BE39+BL39+BO39+BV39+BY39</f>
        <v>0</v>
      </c>
      <c r="J39" s="1" t="str">
        <f>IF(AND(H39&gt;0,I39&gt;0,K39&gt;=Q39),"Ja","Nein")</f>
        <v>Nein</v>
      </c>
      <c r="K39" s="4">
        <f>MAX(T39,AD39,AN39,AX39,BH39,BR39)+LARGE((T39,AD39,AN39,AX39,BH39,BR39),2)+MAX(W39,Z39,AG39,AJ39,AQ39,AT39,BA39,BD39,BK39,BN39,BU39,BX39)+LARGE((W39,Z39,AG39,AJ39,AQ39,AT39,BA39,BD39,BK39,BN39,BU39,BX39),2)</f>
        <v>83.365000000000009</v>
      </c>
      <c r="L39" s="2">
        <f>VLOOKUP(C39,Quali_W[#All],4,0)</f>
        <v>1.8</v>
      </c>
      <c r="M39" s="4">
        <f>VLOOKUP(C39,Quali_W[#All],5,0)</f>
        <v>33</v>
      </c>
      <c r="N39" s="4">
        <f>VLOOKUP(C39,Quali_W[#All],6,0)</f>
        <v>44.3</v>
      </c>
      <c r="O39" s="4">
        <f>VLOOKUP(C39,Quali_W[#All],7,0)</f>
        <v>30.6</v>
      </c>
      <c r="P39" s="4">
        <f>VLOOKUP(C39,Quali_W[#All],8,0)</f>
        <v>50.5</v>
      </c>
      <c r="Q39" s="4">
        <f>VLOOKUP(C39,Quali_W[#All],9,0)</f>
        <v>189.6</v>
      </c>
      <c r="R39" s="2">
        <v>2.1</v>
      </c>
      <c r="S39" s="4">
        <v>27.955000000000002</v>
      </c>
      <c r="T39" s="4">
        <v>39.555</v>
      </c>
      <c r="U39" s="6">
        <f>IF(AND(R39&gt;=$L39,S39&gt;=$M39,T39&gt;=$N39),1,0)</f>
        <v>0</v>
      </c>
      <c r="V39" s="4">
        <v>27.910000000000004</v>
      </c>
      <c r="W39" s="4">
        <v>43.81</v>
      </c>
      <c r="X39" s="6">
        <f>IF(AND(V39&gt;=$O39,W39&gt;=$P39),1,0)</f>
        <v>0</v>
      </c>
      <c r="Y39" s="4">
        <v>0</v>
      </c>
      <c r="Z39" s="4">
        <v>0</v>
      </c>
      <c r="AA39" s="6">
        <f>IF(AND(Y39&gt;=$O39,Z39&gt;=$P39),1,0)</f>
        <v>0</v>
      </c>
      <c r="AB39" s="2">
        <v>0</v>
      </c>
      <c r="AC39" s="4">
        <v>0</v>
      </c>
      <c r="AD39" s="4">
        <v>0</v>
      </c>
      <c r="AE39" s="6">
        <f>IF(AND(AB39&gt;=$L39,AC39&gt;=$M39,AD39&gt;=$N39),1,0)</f>
        <v>0</v>
      </c>
      <c r="AF39" s="4">
        <v>0</v>
      </c>
      <c r="AG39" s="4">
        <v>0</v>
      </c>
      <c r="AH39" s="6">
        <f>IF(AND(AF39&gt;=$O39,AG39&gt;=$P39),1,0)</f>
        <v>0</v>
      </c>
      <c r="AI39" s="4">
        <v>0</v>
      </c>
      <c r="AJ39" s="4">
        <v>0</v>
      </c>
      <c r="AK39" s="6">
        <f>IF(AND(AI39&gt;=$O39,AJ39&gt;=$P39),1,0)</f>
        <v>0</v>
      </c>
      <c r="AO39" s="6">
        <f>IF(AND(AL39&gt;=$L39,AM39&gt;=$M39,AN39&gt;=$N39),1,0)</f>
        <v>0</v>
      </c>
      <c r="AR39" s="6">
        <f>IF(AND(AP39&gt;=$O39,AQ39&gt;=$P39),1,0)</f>
        <v>0</v>
      </c>
      <c r="AU39" s="6">
        <f>IF(AND(AS39&gt;=$O39,AT39&gt;=$P39),1,0)</f>
        <v>0</v>
      </c>
      <c r="AY39" s="6">
        <f>IF(AND(AV39&gt;=$L39,AW39&gt;=$M39,AX39&gt;=$N39),1,0)</f>
        <v>0</v>
      </c>
      <c r="BB39" s="6">
        <f>IF(AND(AZ39&gt;=$O39,BA39&gt;=$P39),1,0)</f>
        <v>0</v>
      </c>
      <c r="BE39" s="6">
        <f>IF(AND(BC39&gt;=$O39,BD39&gt;=$P39),1,0)</f>
        <v>0</v>
      </c>
      <c r="BI39" s="6">
        <f>IF(AND(BF39&gt;=$L39,BG39&gt;=$M39,BH39&gt;=$N39),1,0)</f>
        <v>0</v>
      </c>
      <c r="BL39" s="6">
        <f>IF(AND(BJ39&gt;=$O39,BK39&gt;=$P39),1,0)</f>
        <v>0</v>
      </c>
      <c r="BO39" s="6">
        <f>IF(AND(BM39&gt;=$O39,BN39&gt;=$P39),1,0)</f>
        <v>0</v>
      </c>
      <c r="BS39" s="6">
        <f t="shared" si="0"/>
        <v>0</v>
      </c>
      <c r="BV39" s="6">
        <f t="shared" si="1"/>
        <v>0</v>
      </c>
      <c r="BY39" s="6">
        <f t="shared" si="2"/>
        <v>0</v>
      </c>
    </row>
    <row r="40" spans="1:77" x14ac:dyDescent="0.3">
      <c r="A40" t="s">
        <v>326</v>
      </c>
      <c r="B40" t="s">
        <v>327</v>
      </c>
      <c r="C40" s="1">
        <v>2002</v>
      </c>
      <c r="D40" s="1">
        <v>18</v>
      </c>
      <c r="E40" t="s">
        <v>298</v>
      </c>
      <c r="F40" s="1" t="s">
        <v>71</v>
      </c>
      <c r="G40" t="s">
        <v>163</v>
      </c>
      <c r="H40" s="6">
        <f>U40+AE40+AO40+AY40+BI40+BS40</f>
        <v>0</v>
      </c>
      <c r="I40" s="6">
        <f>X40+AA40+AH40+AK40+AR40+AU40+BB40+BE40+BL40+BO40+BV40+BY40</f>
        <v>0</v>
      </c>
      <c r="J40" s="1" t="str">
        <f>IF(AND(H40&gt;0,I40&gt;0,K40&gt;=Q40),"Ja","Nein")</f>
        <v>Nein</v>
      </c>
      <c r="K40" s="4">
        <f>MAX(T40,AD40,AN40,AX40,BH40,BR40)+LARGE((T40,AD40,AN40,AX40,BH40,BR40),2)+MAX(W40,Z40,AG40,AJ40,AQ40,AT40,BA40,BD40,BK40,BN40,BU40,BX40)+LARGE((W40,Z40,AG40,AJ40,AQ40,AT40,BA40,BD40,BK40,BN40,BU40,BX40),2)</f>
        <v>83.01</v>
      </c>
      <c r="L40" s="2">
        <f>VLOOKUP(C40,Quali_W[#All],4,0)</f>
        <v>1.2</v>
      </c>
      <c r="M40" s="4">
        <f>VLOOKUP(C40,Quali_W[#All],5,0)</f>
        <v>32.200000000000003</v>
      </c>
      <c r="N40" s="4">
        <f>VLOOKUP(C40,Quali_W[#All],6,0)</f>
        <v>42.9</v>
      </c>
      <c r="O40" s="4">
        <f>VLOOKUP(C40,Quali_W[#All],7,0)</f>
        <v>30.4</v>
      </c>
      <c r="P40" s="4">
        <f>VLOOKUP(C40,Quali_W[#All],8,0)</f>
        <v>49.2</v>
      </c>
      <c r="Q40" s="4">
        <f>VLOOKUP(C40,Quali_W[#All],9,0)</f>
        <v>184.2</v>
      </c>
      <c r="R40" s="2">
        <v>1.5</v>
      </c>
      <c r="S40" s="4">
        <v>28.115000000000002</v>
      </c>
      <c r="T40" s="4">
        <v>39.115000000000002</v>
      </c>
      <c r="U40" s="6">
        <f>IF(AND(R40&gt;=$L40,S40&gt;=$M40,T40&gt;=$N40),1,0)</f>
        <v>0</v>
      </c>
      <c r="V40" s="4">
        <v>28.195</v>
      </c>
      <c r="W40" s="4">
        <v>43.895000000000003</v>
      </c>
      <c r="X40" s="6">
        <f>IF(AND(V40&gt;=$O40,W40&gt;=$P40),1,0)</f>
        <v>0</v>
      </c>
      <c r="Y40" s="4">
        <v>0</v>
      </c>
      <c r="Z40" s="4">
        <v>0</v>
      </c>
      <c r="AA40" s="6">
        <f>IF(AND(Y40&gt;=$O40,Z40&gt;=$P40),1,0)</f>
        <v>0</v>
      </c>
      <c r="AB40" s="2">
        <v>0</v>
      </c>
      <c r="AC40" s="4">
        <v>0</v>
      </c>
      <c r="AD40" s="4">
        <v>0</v>
      </c>
      <c r="AE40" s="6">
        <f>IF(AND(AB40&gt;=$L40,AC40&gt;=$M40,AD40&gt;=$N40),1,0)</f>
        <v>0</v>
      </c>
      <c r="AF40" s="4">
        <v>0</v>
      </c>
      <c r="AG40" s="4">
        <v>0</v>
      </c>
      <c r="AH40" s="6">
        <f>IF(AND(AF40&gt;=$O40,AG40&gt;=$P40),1,0)</f>
        <v>0</v>
      </c>
      <c r="AI40" s="4">
        <v>0</v>
      </c>
      <c r="AJ40" s="4">
        <v>0</v>
      </c>
      <c r="AK40" s="6">
        <f>IF(AND(AI40&gt;=$O40,AJ40&gt;=$P40),1,0)</f>
        <v>0</v>
      </c>
      <c r="AO40" s="6">
        <f>IF(AND(AL40&gt;=$L40,AM40&gt;=$M40,AN40&gt;=$N40),1,0)</f>
        <v>0</v>
      </c>
      <c r="AR40" s="6">
        <f>IF(AND(AP40&gt;=$O40,AQ40&gt;=$P40),1,0)</f>
        <v>0</v>
      </c>
      <c r="AU40" s="6">
        <f>IF(AND(AS40&gt;=$O40,AT40&gt;=$P40),1,0)</f>
        <v>0</v>
      </c>
      <c r="AY40" s="6">
        <f>IF(AND(AV40&gt;=$L40,AW40&gt;=$M40,AX40&gt;=$N40),1,0)</f>
        <v>0</v>
      </c>
      <c r="BB40" s="6">
        <f>IF(AND(AZ40&gt;=$O40,BA40&gt;=$P40),1,0)</f>
        <v>0</v>
      </c>
      <c r="BE40" s="6">
        <f>IF(AND(BC40&gt;=$O40,BD40&gt;=$P40),1,0)</f>
        <v>0</v>
      </c>
      <c r="BI40" s="6">
        <f>IF(AND(BF40&gt;=$L40,BG40&gt;=$M40,BH40&gt;=$N40),1,0)</f>
        <v>0</v>
      </c>
      <c r="BL40" s="6">
        <f>IF(AND(BJ40&gt;=$O40,BK40&gt;=$P40),1,0)</f>
        <v>0</v>
      </c>
      <c r="BO40" s="6">
        <f>IF(AND(BM40&gt;=$O40,BN40&gt;=$P40),1,0)</f>
        <v>0</v>
      </c>
      <c r="BS40" s="6">
        <f t="shared" si="0"/>
        <v>0</v>
      </c>
      <c r="BV40" s="6">
        <f t="shared" si="1"/>
        <v>0</v>
      </c>
      <c r="BY40" s="6">
        <f t="shared" si="2"/>
        <v>0</v>
      </c>
    </row>
    <row r="41" spans="1:77" x14ac:dyDescent="0.3">
      <c r="A41" t="s">
        <v>337</v>
      </c>
      <c r="B41" t="s">
        <v>338</v>
      </c>
      <c r="C41" s="1">
        <v>2004</v>
      </c>
      <c r="D41" s="1">
        <v>16</v>
      </c>
      <c r="E41" t="s">
        <v>141</v>
      </c>
      <c r="F41" s="1" t="s">
        <v>71</v>
      </c>
      <c r="G41" t="s">
        <v>172</v>
      </c>
      <c r="H41" s="6">
        <f>U41+AE41+AO41+AY41+BI41+BS41</f>
        <v>0</v>
      </c>
      <c r="I41" s="6">
        <f>X41+AA41+AH41+AK41+AR41+AU41+BB41+BE41+BL41+BO41+BV41+BY41</f>
        <v>0</v>
      </c>
      <c r="J41" s="1" t="str">
        <f>IF(AND(H41&gt;0,I41&gt;0,K41&gt;=Q41),"Ja","Nein")</f>
        <v>Nein</v>
      </c>
      <c r="K41" s="4">
        <f>MAX(T41,AD41,AN41,AX41,BH41,BR41)+LARGE((T41,AD41,AN41,AX41,BH41,BR41),2)+MAX(W41,Z41,AG41,AJ41,AQ41,AT41,BA41,BD41,BK41,BN41,BU41,BX41)+LARGE((W41,Z41,AG41,AJ41,AQ41,AT41,BA41,BD41,BK41,BN41,BU41,BX41),2)</f>
        <v>82.86</v>
      </c>
      <c r="L41" s="2">
        <f>VLOOKUP(C41,Quali_W[#All],4,0)</f>
        <v>0</v>
      </c>
      <c r="M41" s="4">
        <f>VLOOKUP(C41,Quali_W[#All],5,0)</f>
        <v>31.8</v>
      </c>
      <c r="N41" s="4">
        <f>VLOOKUP(C41,Quali_W[#All],6,0)</f>
        <v>41.3</v>
      </c>
      <c r="O41" s="4">
        <f>VLOOKUP(C41,Quali_W[#All],7,0)</f>
        <v>30.2</v>
      </c>
      <c r="P41" s="4">
        <f>VLOOKUP(C41,Quali_W[#All],8,0)</f>
        <v>48.1</v>
      </c>
      <c r="Q41" s="4">
        <f>VLOOKUP(C41,Quali_W[#All],9,0)</f>
        <v>178.8</v>
      </c>
      <c r="R41" s="2">
        <v>0</v>
      </c>
      <c r="S41" s="4">
        <v>29.445</v>
      </c>
      <c r="T41" s="4">
        <v>38.344999999999999</v>
      </c>
      <c r="U41" s="6">
        <f>IF(AND(R41&gt;=$L41,S41&gt;=$M41,T41&gt;=$N41),1,0)</f>
        <v>0</v>
      </c>
      <c r="V41" s="4">
        <v>27.515000000000001</v>
      </c>
      <c r="W41" s="4">
        <v>44.515000000000001</v>
      </c>
      <c r="X41" s="6">
        <f>IF(AND(V41&gt;=$O41,W41&gt;=$P41),1,0)</f>
        <v>0</v>
      </c>
      <c r="Y41" s="4">
        <v>0</v>
      </c>
      <c r="Z41" s="4">
        <v>0</v>
      </c>
      <c r="AA41" s="6">
        <f>IF(AND(Y41&gt;=$O41,Z41&gt;=$P41),1,0)</f>
        <v>0</v>
      </c>
      <c r="AB41" s="2">
        <v>0</v>
      </c>
      <c r="AC41" s="4">
        <v>0</v>
      </c>
      <c r="AD41" s="4">
        <v>0</v>
      </c>
      <c r="AE41" s="6">
        <f>IF(AND(AB41&gt;=$L41,AC41&gt;=$M41,AD41&gt;=$N41),1,0)</f>
        <v>0</v>
      </c>
      <c r="AF41" s="4">
        <v>0</v>
      </c>
      <c r="AG41" s="4">
        <v>0</v>
      </c>
      <c r="AH41" s="6">
        <f>IF(AND(AF41&gt;=$O41,AG41&gt;=$P41),1,0)</f>
        <v>0</v>
      </c>
      <c r="AI41" s="4">
        <v>0</v>
      </c>
      <c r="AJ41" s="4">
        <v>0</v>
      </c>
      <c r="AK41" s="6">
        <f>IF(AND(AI41&gt;=$O41,AJ41&gt;=$P41),1,0)</f>
        <v>0</v>
      </c>
      <c r="AO41" s="6">
        <f>IF(AND(AL41&gt;=$L41,AM41&gt;=$M41,AN41&gt;=$N41),1,0)</f>
        <v>0</v>
      </c>
      <c r="AR41" s="6">
        <f>IF(AND(AP41&gt;=$O41,AQ41&gt;=$P41),1,0)</f>
        <v>0</v>
      </c>
      <c r="AU41" s="6">
        <f>IF(AND(AS41&gt;=$O41,AT41&gt;=$P41),1,0)</f>
        <v>0</v>
      </c>
      <c r="AY41" s="6">
        <f>IF(AND(AV41&gt;=$L41,AW41&gt;=$M41,AX41&gt;=$N41),1,0)</f>
        <v>0</v>
      </c>
      <c r="BB41" s="6">
        <f>IF(AND(AZ41&gt;=$O41,BA41&gt;=$P41),1,0)</f>
        <v>0</v>
      </c>
      <c r="BE41" s="6">
        <f>IF(AND(BC41&gt;=$O41,BD41&gt;=$P41),1,0)</f>
        <v>0</v>
      </c>
      <c r="BI41" s="6">
        <f>IF(AND(BF41&gt;=$L41,BG41&gt;=$M41,BH41&gt;=$N41),1,0)</f>
        <v>0</v>
      </c>
      <c r="BL41" s="6">
        <f>IF(AND(BJ41&gt;=$O41,BK41&gt;=$P41),1,0)</f>
        <v>0</v>
      </c>
      <c r="BO41" s="6">
        <f>IF(AND(BM41&gt;=$O41,BN41&gt;=$P41),1,0)</f>
        <v>0</v>
      </c>
      <c r="BS41" s="6">
        <f t="shared" si="0"/>
        <v>0</v>
      </c>
      <c r="BV41" s="6">
        <f t="shared" si="1"/>
        <v>0</v>
      </c>
      <c r="BY41" s="6">
        <f t="shared" si="2"/>
        <v>0</v>
      </c>
    </row>
    <row r="42" spans="1:77" x14ac:dyDescent="0.3">
      <c r="A42" t="s">
        <v>330</v>
      </c>
      <c r="B42" t="s">
        <v>331</v>
      </c>
      <c r="C42" s="1">
        <v>2001</v>
      </c>
      <c r="D42" s="1">
        <v>19</v>
      </c>
      <c r="E42" t="s">
        <v>298</v>
      </c>
      <c r="F42" s="1" t="s">
        <v>71</v>
      </c>
      <c r="G42" t="s">
        <v>167</v>
      </c>
      <c r="H42" s="6">
        <f>U42+AE42+AO42+AY42+BI42+BS42</f>
        <v>0</v>
      </c>
      <c r="I42" s="6">
        <f>X42+AA42+AH42+AK42+AR42+AU42+BB42+BE42+BL42+BO42+BV42+BY42</f>
        <v>0</v>
      </c>
      <c r="J42" s="1" t="str">
        <f>IF(AND(H42&gt;0,I42&gt;0,K42&gt;=Q42),"Ja","Nein")</f>
        <v>Nein</v>
      </c>
      <c r="K42" s="4">
        <f>MAX(T42,AD42,AN42,AX42,BH42,BR42)+LARGE((T42,AD42,AN42,AX42,BH42,BR42),2)+MAX(W42,Z42,AG42,AJ42,AQ42,AT42,BA42,BD42,BK42,BN42,BU42,BX42)+LARGE((W42,Z42,AG42,AJ42,AQ42,AT42,BA42,BD42,BK42,BN42,BU42,BX42),2)</f>
        <v>82.575000000000017</v>
      </c>
      <c r="L42" s="2">
        <f>VLOOKUP(C42,Quali_W[#All],4,0)</f>
        <v>1.5</v>
      </c>
      <c r="M42" s="4">
        <f>VLOOKUP(C42,Quali_W[#All],5,0)</f>
        <v>32.6</v>
      </c>
      <c r="N42" s="4">
        <f>VLOOKUP(C42,Quali_W[#All],6,0)</f>
        <v>43.6</v>
      </c>
      <c r="O42" s="4">
        <f>VLOOKUP(C42,Quali_W[#All],7,0)</f>
        <v>30.5</v>
      </c>
      <c r="P42" s="4">
        <f>VLOOKUP(C42,Quali_W[#All],8,0)</f>
        <v>50</v>
      </c>
      <c r="Q42" s="4">
        <f>VLOOKUP(C42,Quali_W[#All],9,0)</f>
        <v>187.2</v>
      </c>
      <c r="R42" s="2">
        <v>1.5</v>
      </c>
      <c r="S42" s="4">
        <v>28.150000000000002</v>
      </c>
      <c r="T42" s="4">
        <v>38.550000000000004</v>
      </c>
      <c r="U42" s="6">
        <f>IF(AND(R42&gt;=$L42,S42&gt;=$M42,T42&gt;=$N42),1,0)</f>
        <v>0</v>
      </c>
      <c r="V42" s="4">
        <v>27.525000000000002</v>
      </c>
      <c r="W42" s="4">
        <v>44.025000000000006</v>
      </c>
      <c r="X42" s="6">
        <f>IF(AND(V42&gt;=$O42,W42&gt;=$P42),1,0)</f>
        <v>0</v>
      </c>
      <c r="Y42" s="4">
        <v>0</v>
      </c>
      <c r="Z42" s="4">
        <v>0</v>
      </c>
      <c r="AA42" s="6">
        <f>IF(AND(Y42&gt;=$O42,Z42&gt;=$P42),1,0)</f>
        <v>0</v>
      </c>
      <c r="AB42" s="2">
        <v>0</v>
      </c>
      <c r="AC42" s="4">
        <v>0</v>
      </c>
      <c r="AD42" s="4">
        <v>0</v>
      </c>
      <c r="AE42" s="6">
        <f>IF(AND(AB42&gt;=$L42,AC42&gt;=$M42,AD42&gt;=$N42),1,0)</f>
        <v>0</v>
      </c>
      <c r="AF42" s="4">
        <v>0</v>
      </c>
      <c r="AG42" s="4">
        <v>0</v>
      </c>
      <c r="AH42" s="6">
        <f>IF(AND(AF42&gt;=$O42,AG42&gt;=$P42),1,0)</f>
        <v>0</v>
      </c>
      <c r="AI42" s="4">
        <v>0</v>
      </c>
      <c r="AJ42" s="4">
        <v>0</v>
      </c>
      <c r="AK42" s="6">
        <f>IF(AND(AI42&gt;=$O42,AJ42&gt;=$P42),1,0)</f>
        <v>0</v>
      </c>
      <c r="AO42" s="6">
        <f>IF(AND(AL42&gt;=$L42,AM42&gt;=$M42,AN42&gt;=$N42),1,0)</f>
        <v>0</v>
      </c>
      <c r="AR42" s="6">
        <f>IF(AND(AP42&gt;=$O42,AQ42&gt;=$P42),1,0)</f>
        <v>0</v>
      </c>
      <c r="AU42" s="6">
        <f>IF(AND(AS42&gt;=$O42,AT42&gt;=$P42),1,0)</f>
        <v>0</v>
      </c>
      <c r="AY42" s="6">
        <f>IF(AND(AV42&gt;=$L42,AW42&gt;=$M42,AX42&gt;=$N42),1,0)</f>
        <v>0</v>
      </c>
      <c r="BB42" s="6">
        <f>IF(AND(AZ42&gt;=$O42,BA42&gt;=$P42),1,0)</f>
        <v>0</v>
      </c>
      <c r="BE42" s="6">
        <f>IF(AND(BC42&gt;=$O42,BD42&gt;=$P42),1,0)</f>
        <v>0</v>
      </c>
      <c r="BI42" s="6">
        <f>IF(AND(BF42&gt;=$L42,BG42&gt;=$M42,BH42&gt;=$N42),1,0)</f>
        <v>0</v>
      </c>
      <c r="BL42" s="6">
        <f>IF(AND(BJ42&gt;=$O42,BK42&gt;=$P42),1,0)</f>
        <v>0</v>
      </c>
      <c r="BO42" s="6">
        <f>IF(AND(BM42&gt;=$O42,BN42&gt;=$P42),1,0)</f>
        <v>0</v>
      </c>
      <c r="BS42" s="6">
        <f t="shared" si="0"/>
        <v>0</v>
      </c>
      <c r="BV42" s="6">
        <f t="shared" si="1"/>
        <v>0</v>
      </c>
      <c r="BY42" s="6">
        <f t="shared" si="2"/>
        <v>0</v>
      </c>
    </row>
    <row r="43" spans="1:77" x14ac:dyDescent="0.3">
      <c r="A43" t="s">
        <v>339</v>
      </c>
      <c r="B43" t="s">
        <v>340</v>
      </c>
      <c r="C43" s="1">
        <v>2004</v>
      </c>
      <c r="D43" s="1">
        <v>16</v>
      </c>
      <c r="E43" t="s">
        <v>341</v>
      </c>
      <c r="F43" s="1" t="s">
        <v>71</v>
      </c>
      <c r="G43" t="s">
        <v>173</v>
      </c>
      <c r="H43" s="6">
        <f>U43+AE43+AO43+AY43+BI43+BS43</f>
        <v>0</v>
      </c>
      <c r="I43" s="6">
        <f>X43+AA43+AH43+AK43+AR43+AU43+BB43+BE43+BL43+BO43+BV43+BY43</f>
        <v>0</v>
      </c>
      <c r="J43" s="1" t="str">
        <f>IF(AND(H43&gt;0,I43&gt;0,K43&gt;=Q43),"Ja","Nein")</f>
        <v>Nein</v>
      </c>
      <c r="K43" s="4">
        <f>MAX(T43,AD43,AN43,AX43,BH43,BR43)+LARGE((T43,AD43,AN43,AX43,BH43,BR43),2)+MAX(W43,Z43,AG43,AJ43,AQ43,AT43,BA43,BD43,BK43,BN43,BU43,BX43)+LARGE((W43,Z43,AG43,AJ43,AQ43,AT43,BA43,BD43,BK43,BN43,BU43,BX43),2)</f>
        <v>82.175000000000011</v>
      </c>
      <c r="L43" s="2">
        <f>VLOOKUP(C43,Quali_W[#All],4,0)</f>
        <v>0</v>
      </c>
      <c r="M43" s="4">
        <f>VLOOKUP(C43,Quali_W[#All],5,0)</f>
        <v>31.8</v>
      </c>
      <c r="N43" s="4">
        <f>VLOOKUP(C43,Quali_W[#All],6,0)</f>
        <v>41.3</v>
      </c>
      <c r="O43" s="4">
        <f>VLOOKUP(C43,Quali_W[#All],7,0)</f>
        <v>30.2</v>
      </c>
      <c r="P43" s="4">
        <f>VLOOKUP(C43,Quali_W[#All],8,0)</f>
        <v>48.1</v>
      </c>
      <c r="Q43" s="4">
        <f>VLOOKUP(C43,Quali_W[#All],9,0)</f>
        <v>178.8</v>
      </c>
      <c r="R43" s="2">
        <v>0</v>
      </c>
      <c r="S43" s="4">
        <v>28.3</v>
      </c>
      <c r="T43" s="4">
        <v>37.4</v>
      </c>
      <c r="U43" s="6">
        <f>IF(AND(R43&gt;=$L43,S43&gt;=$M43,T43&gt;=$N43),1,0)</f>
        <v>0</v>
      </c>
      <c r="V43" s="4">
        <v>27.675000000000004</v>
      </c>
      <c r="W43" s="4">
        <v>44.775000000000006</v>
      </c>
      <c r="X43" s="6">
        <f>IF(AND(V43&gt;=$O43,W43&gt;=$P43),1,0)</f>
        <v>0</v>
      </c>
      <c r="Y43" s="4">
        <v>0</v>
      </c>
      <c r="Z43" s="4">
        <v>0</v>
      </c>
      <c r="AA43" s="6">
        <f>IF(AND(Y43&gt;=$O43,Z43&gt;=$P43),1,0)</f>
        <v>0</v>
      </c>
      <c r="AB43" s="2">
        <v>0</v>
      </c>
      <c r="AC43" s="4">
        <v>0</v>
      </c>
      <c r="AD43" s="4">
        <v>0</v>
      </c>
      <c r="AE43" s="6">
        <f>IF(AND(AB43&gt;=$L43,AC43&gt;=$M43,AD43&gt;=$N43),1,0)</f>
        <v>0</v>
      </c>
      <c r="AF43" s="4">
        <v>0</v>
      </c>
      <c r="AG43" s="4">
        <v>0</v>
      </c>
      <c r="AH43" s="6">
        <f>IF(AND(AF43&gt;=$O43,AG43&gt;=$P43),1,0)</f>
        <v>0</v>
      </c>
      <c r="AI43" s="4">
        <v>0</v>
      </c>
      <c r="AJ43" s="4">
        <v>0</v>
      </c>
      <c r="AK43" s="6">
        <f>IF(AND(AI43&gt;=$O43,AJ43&gt;=$P43),1,0)</f>
        <v>0</v>
      </c>
      <c r="AO43" s="6">
        <f>IF(AND(AL43&gt;=$L43,AM43&gt;=$M43,AN43&gt;=$N43),1,0)</f>
        <v>0</v>
      </c>
      <c r="AR43" s="6">
        <f>IF(AND(AP43&gt;=$O43,AQ43&gt;=$P43),1,0)</f>
        <v>0</v>
      </c>
      <c r="AU43" s="6">
        <f>IF(AND(AS43&gt;=$O43,AT43&gt;=$P43),1,0)</f>
        <v>0</v>
      </c>
      <c r="AY43" s="6">
        <f>IF(AND(AV43&gt;=$L43,AW43&gt;=$M43,AX43&gt;=$N43),1,0)</f>
        <v>0</v>
      </c>
      <c r="BB43" s="6">
        <f>IF(AND(AZ43&gt;=$O43,BA43&gt;=$P43),1,0)</f>
        <v>0</v>
      </c>
      <c r="BE43" s="6">
        <f>IF(AND(BC43&gt;=$O43,BD43&gt;=$P43),1,0)</f>
        <v>0</v>
      </c>
      <c r="BI43" s="6">
        <f>IF(AND(BF43&gt;=$L43,BG43&gt;=$M43,BH43&gt;=$N43),1,0)</f>
        <v>0</v>
      </c>
      <c r="BL43" s="6">
        <f>IF(AND(BJ43&gt;=$O43,BK43&gt;=$P43),1,0)</f>
        <v>0</v>
      </c>
      <c r="BO43" s="6">
        <f>IF(AND(BM43&gt;=$O43,BN43&gt;=$P43),1,0)</f>
        <v>0</v>
      </c>
      <c r="BS43" s="6">
        <f t="shared" si="0"/>
        <v>0</v>
      </c>
      <c r="BV43" s="6">
        <f t="shared" si="1"/>
        <v>0</v>
      </c>
      <c r="BY43" s="6">
        <f t="shared" si="2"/>
        <v>0</v>
      </c>
    </row>
    <row r="44" spans="1:77" x14ac:dyDescent="0.3">
      <c r="A44" t="s">
        <v>362</v>
      </c>
      <c r="B44" t="s">
        <v>363</v>
      </c>
      <c r="C44" s="1">
        <v>2006</v>
      </c>
      <c r="D44" s="1">
        <v>14</v>
      </c>
      <c r="E44" t="s">
        <v>69</v>
      </c>
      <c r="F44" s="1" t="s">
        <v>71</v>
      </c>
      <c r="G44" t="s">
        <v>196</v>
      </c>
      <c r="H44" s="6">
        <f>U44+AE44+AO44+AY44+BI44+BS44</f>
        <v>0</v>
      </c>
      <c r="I44" s="6">
        <f>X44+AA44+AH44+AK44+AR44+AU44+BB44+BE44+BL44+BO44+BV44+BY44</f>
        <v>0</v>
      </c>
      <c r="J44" s="1" t="str">
        <f>IF(AND(H44&gt;0,I44&gt;0,K44&gt;=Q44),"Ja","Nein")</f>
        <v>Nein</v>
      </c>
      <c r="K44" s="4">
        <f>MAX(T44,AD44,AN44,AX44,BH44,BR44)+LARGE((T44,AD44,AN44,AX44,BH44,BR44),2)+MAX(W44,Z44,AG44,AJ44,AQ44,AT44,BA44,BD44,BK44,BN44,BU44,BX44)+LARGE((W44,Z44,AG44,AJ44,AQ44,AT44,BA44,BD44,BK44,BN44,BU44,BX44),2)</f>
        <v>81.525000000000006</v>
      </c>
      <c r="L44" s="2">
        <f>VLOOKUP(C44,Quali_W[#All],4,0)</f>
        <v>0</v>
      </c>
      <c r="M44" s="4">
        <f>VLOOKUP(C44,Quali_W[#All],5,0)</f>
        <v>31.2</v>
      </c>
      <c r="N44" s="4">
        <f>VLOOKUP(C44,Quali_W[#All],6,0)</f>
        <v>40.700000000000003</v>
      </c>
      <c r="O44" s="4">
        <f>VLOOKUP(C44,Quali_W[#All],7,0)</f>
        <v>29.8</v>
      </c>
      <c r="P44" s="4">
        <f>VLOOKUP(C44,Quali_W[#All],8,0)</f>
        <v>47.1</v>
      </c>
      <c r="Q44" s="4">
        <f>VLOOKUP(C44,Quali_W[#All],9,0)</f>
        <v>175.6</v>
      </c>
      <c r="R44" s="2">
        <v>0</v>
      </c>
      <c r="S44" s="4">
        <v>27.240000000000002</v>
      </c>
      <c r="T44" s="4">
        <v>36.840000000000003</v>
      </c>
      <c r="U44" s="6">
        <f>IF(AND(R44&gt;=$L44,S44&gt;=$M44,T44&gt;=$N44),1,0)</f>
        <v>0</v>
      </c>
      <c r="V44" s="4">
        <v>27.285000000000004</v>
      </c>
      <c r="W44" s="4">
        <v>44.685000000000002</v>
      </c>
      <c r="X44" s="6">
        <f>IF(AND(V44&gt;=$O44,W44&gt;=$P44),1,0)</f>
        <v>0</v>
      </c>
      <c r="Y44" s="4">
        <v>0</v>
      </c>
      <c r="Z44" s="4">
        <v>0</v>
      </c>
      <c r="AA44" s="6">
        <f>IF(AND(Y44&gt;=$O44,Z44&gt;=$P44),1,0)</f>
        <v>0</v>
      </c>
      <c r="AB44" s="2">
        <v>0</v>
      </c>
      <c r="AC44" s="4">
        <v>0</v>
      </c>
      <c r="AD44" s="4">
        <v>0</v>
      </c>
      <c r="AE44" s="6">
        <f>IF(AND(AB44&gt;=$L44,AC44&gt;=$M44,AD44&gt;=$N44),1,0)</f>
        <v>0</v>
      </c>
      <c r="AF44" s="4">
        <v>0</v>
      </c>
      <c r="AG44" s="4">
        <v>0</v>
      </c>
      <c r="AH44" s="6">
        <f>IF(AND(AF44&gt;=$O44,AG44&gt;=$P44),1,0)</f>
        <v>0</v>
      </c>
      <c r="AI44" s="4">
        <v>0</v>
      </c>
      <c r="AJ44" s="4">
        <v>0</v>
      </c>
      <c r="AK44" s="6">
        <f>IF(AND(AI44&gt;=$O44,AJ44&gt;=$P44),1,0)</f>
        <v>0</v>
      </c>
      <c r="AO44" s="6">
        <f>IF(AND(AL44&gt;=$L44,AM44&gt;=$M44,AN44&gt;=$N44),1,0)</f>
        <v>0</v>
      </c>
      <c r="AR44" s="6">
        <f>IF(AND(AP44&gt;=$O44,AQ44&gt;=$P44),1,0)</f>
        <v>0</v>
      </c>
      <c r="AU44" s="6">
        <f>IF(AND(AS44&gt;=$O44,AT44&gt;=$P44),1,0)</f>
        <v>0</v>
      </c>
      <c r="AY44" s="6">
        <f>IF(AND(AV44&gt;=$L44,AW44&gt;=$M44,AX44&gt;=$N44),1,0)</f>
        <v>0</v>
      </c>
      <c r="BB44" s="6">
        <f>IF(AND(AZ44&gt;=$O44,BA44&gt;=$P44),1,0)</f>
        <v>0</v>
      </c>
      <c r="BE44" s="6">
        <f>IF(AND(BC44&gt;=$O44,BD44&gt;=$P44),1,0)</f>
        <v>0</v>
      </c>
      <c r="BI44" s="6">
        <f>IF(AND(BF44&gt;=$L44,BG44&gt;=$M44,BH44&gt;=$N44),1,0)</f>
        <v>0</v>
      </c>
      <c r="BL44" s="6">
        <f>IF(AND(BJ44&gt;=$O44,BK44&gt;=$P44),1,0)</f>
        <v>0</v>
      </c>
      <c r="BO44" s="6">
        <f>IF(AND(BM44&gt;=$O44,BN44&gt;=$P44),1,0)</f>
        <v>0</v>
      </c>
      <c r="BS44" s="6">
        <f t="shared" si="0"/>
        <v>0</v>
      </c>
      <c r="BV44" s="6">
        <f t="shared" si="1"/>
        <v>0</v>
      </c>
      <c r="BY44" s="6">
        <f t="shared" si="2"/>
        <v>0</v>
      </c>
    </row>
    <row r="45" spans="1:77" x14ac:dyDescent="0.3">
      <c r="A45" t="s">
        <v>290</v>
      </c>
      <c r="B45" t="s">
        <v>368</v>
      </c>
      <c r="C45" s="1">
        <v>2006</v>
      </c>
      <c r="D45" s="1">
        <v>14</v>
      </c>
      <c r="E45" t="s">
        <v>141</v>
      </c>
      <c r="F45" s="1" t="s">
        <v>71</v>
      </c>
      <c r="G45" t="s">
        <v>202</v>
      </c>
      <c r="H45" s="6">
        <f>U45+AE45+AO45+AY45+BI45+BS45</f>
        <v>0</v>
      </c>
      <c r="I45" s="6">
        <f>X45+AA45+AH45+AK45+AR45+AU45+BB45+BE45+BL45+BO45+BV45+BY45</f>
        <v>0</v>
      </c>
      <c r="J45" s="1" t="str">
        <f>IF(AND(H45&gt;0,I45&gt;0,K45&gt;=Q45),"Ja","Nein")</f>
        <v>Nein</v>
      </c>
      <c r="K45" s="4">
        <f>MAX(T45,AD45,AN45,AX45,BH45,BR45)+LARGE((T45,AD45,AN45,AX45,BH45,BR45),2)+MAX(W45,Z45,AG45,AJ45,AQ45,AT45,BA45,BD45,BK45,BN45,BU45,BX45)+LARGE((W45,Z45,AG45,AJ45,AQ45,AT45,BA45,BD45,BK45,BN45,BU45,BX45),2)</f>
        <v>81.31</v>
      </c>
      <c r="L45" s="2">
        <f>VLOOKUP(C45,Quali_W[#All],4,0)</f>
        <v>0</v>
      </c>
      <c r="M45" s="4">
        <f>VLOOKUP(C45,Quali_W[#All],5,0)</f>
        <v>31.2</v>
      </c>
      <c r="N45" s="4">
        <f>VLOOKUP(C45,Quali_W[#All],6,0)</f>
        <v>40.700000000000003</v>
      </c>
      <c r="O45" s="4">
        <f>VLOOKUP(C45,Quali_W[#All],7,0)</f>
        <v>29.8</v>
      </c>
      <c r="P45" s="4">
        <f>VLOOKUP(C45,Quali_W[#All],8,0)</f>
        <v>47.1</v>
      </c>
      <c r="Q45" s="4">
        <f>VLOOKUP(C45,Quali_W[#All],9,0)</f>
        <v>175.6</v>
      </c>
      <c r="R45" s="2">
        <v>0</v>
      </c>
      <c r="S45" s="4">
        <v>28.69</v>
      </c>
      <c r="T45" s="4">
        <v>38.39</v>
      </c>
      <c r="U45" s="6">
        <f>IF(AND(R45&gt;=$L45,S45&gt;=$M45,T45&gt;=$N45),1,0)</f>
        <v>0</v>
      </c>
      <c r="V45" s="4">
        <v>28.42</v>
      </c>
      <c r="W45" s="4">
        <v>42.92</v>
      </c>
      <c r="X45" s="6">
        <f>IF(AND(V45&gt;=$O45,W45&gt;=$P45),1,0)</f>
        <v>0</v>
      </c>
      <c r="Y45" s="4">
        <v>0</v>
      </c>
      <c r="Z45" s="4">
        <v>0</v>
      </c>
      <c r="AA45" s="6">
        <f>IF(AND(Y45&gt;=$O45,Z45&gt;=$P45),1,0)</f>
        <v>0</v>
      </c>
      <c r="AB45" s="2">
        <v>0</v>
      </c>
      <c r="AC45" s="4">
        <v>0</v>
      </c>
      <c r="AD45" s="4">
        <v>0</v>
      </c>
      <c r="AE45" s="6">
        <f>IF(AND(AB45&gt;=$L45,AC45&gt;=$M45,AD45&gt;=$N45),1,0)</f>
        <v>0</v>
      </c>
      <c r="AF45" s="4">
        <v>0</v>
      </c>
      <c r="AG45" s="4">
        <v>0</v>
      </c>
      <c r="AH45" s="6">
        <f>IF(AND(AF45&gt;=$O45,AG45&gt;=$P45),1,0)</f>
        <v>0</v>
      </c>
      <c r="AI45" s="4">
        <v>0</v>
      </c>
      <c r="AJ45" s="4">
        <v>0</v>
      </c>
      <c r="AK45" s="6">
        <f>IF(AND(AI45&gt;=$O45,AJ45&gt;=$P45),1,0)</f>
        <v>0</v>
      </c>
      <c r="AO45" s="6">
        <f>IF(AND(AL45&gt;=$L45,AM45&gt;=$M45,AN45&gt;=$N45),1,0)</f>
        <v>0</v>
      </c>
      <c r="AR45" s="6">
        <f>IF(AND(AP45&gt;=$O45,AQ45&gt;=$P45),1,0)</f>
        <v>0</v>
      </c>
      <c r="AU45" s="6">
        <f>IF(AND(AS45&gt;=$O45,AT45&gt;=$P45),1,0)</f>
        <v>0</v>
      </c>
      <c r="AY45" s="6">
        <f>IF(AND(AV45&gt;=$L45,AW45&gt;=$M45,AX45&gt;=$N45),1,0)</f>
        <v>0</v>
      </c>
      <c r="BB45" s="6">
        <f>IF(AND(AZ45&gt;=$O45,BA45&gt;=$P45),1,0)</f>
        <v>0</v>
      </c>
      <c r="BE45" s="6">
        <f>IF(AND(BC45&gt;=$O45,BD45&gt;=$P45),1,0)</f>
        <v>0</v>
      </c>
      <c r="BI45" s="6">
        <f>IF(AND(BF45&gt;=$L45,BG45&gt;=$M45,BH45&gt;=$N45),1,0)</f>
        <v>0</v>
      </c>
      <c r="BL45" s="6">
        <f>IF(AND(BJ45&gt;=$O45,BK45&gt;=$P45),1,0)</f>
        <v>0</v>
      </c>
      <c r="BO45" s="6">
        <f>IF(AND(BM45&gt;=$O45,BN45&gt;=$P45),1,0)</f>
        <v>0</v>
      </c>
      <c r="BS45" s="6">
        <f t="shared" si="0"/>
        <v>0</v>
      </c>
      <c r="BV45" s="6">
        <f t="shared" si="1"/>
        <v>0</v>
      </c>
      <c r="BY45" s="6">
        <f t="shared" si="2"/>
        <v>0</v>
      </c>
    </row>
    <row r="46" spans="1:77" x14ac:dyDescent="0.3">
      <c r="A46" t="s">
        <v>353</v>
      </c>
      <c r="B46" t="s">
        <v>354</v>
      </c>
      <c r="C46" s="1">
        <v>2004</v>
      </c>
      <c r="D46" s="1">
        <v>16</v>
      </c>
      <c r="E46" t="s">
        <v>63</v>
      </c>
      <c r="F46" s="1" t="s">
        <v>71</v>
      </c>
      <c r="G46" t="s">
        <v>187</v>
      </c>
      <c r="H46" s="6">
        <f>U46+AE46+AO46+AY46+BI46+BS46</f>
        <v>0</v>
      </c>
      <c r="I46" s="6">
        <f>X46+AA46+AH46+AK46+AR46+AU46+BB46+BE46+BL46+BO46+BV46+BY46</f>
        <v>0</v>
      </c>
      <c r="J46" s="1" t="str">
        <f>IF(AND(H46&gt;0,I46&gt;0,K46&gt;=Q46),"Ja","Nein")</f>
        <v>Nein</v>
      </c>
      <c r="K46" s="4">
        <f>MAX(T46,AD46,AN46,AX46,BH46,BR46)+LARGE((T46,AD46,AN46,AX46,BH46,BR46),2)+MAX(W46,Z46,AG46,AJ46,AQ46,AT46,BA46,BD46,BK46,BN46,BU46,BX46)+LARGE((W46,Z46,AG46,AJ46,AQ46,AT46,BA46,BD46,BK46,BN46,BU46,BX46),2)</f>
        <v>81.224999999999994</v>
      </c>
      <c r="L46" s="2">
        <f>VLOOKUP(C46,Quali_W[#All],4,0)</f>
        <v>0</v>
      </c>
      <c r="M46" s="4">
        <f>VLOOKUP(C46,Quali_W[#All],5,0)</f>
        <v>31.8</v>
      </c>
      <c r="N46" s="4">
        <f>VLOOKUP(C46,Quali_W[#All],6,0)</f>
        <v>41.3</v>
      </c>
      <c r="O46" s="4">
        <f>VLOOKUP(C46,Quali_W[#All],7,0)</f>
        <v>30.2</v>
      </c>
      <c r="P46" s="4">
        <f>VLOOKUP(C46,Quali_W[#All],8,0)</f>
        <v>48.1</v>
      </c>
      <c r="Q46" s="4">
        <f>VLOOKUP(C46,Quali_W[#All],9,0)</f>
        <v>178.8</v>
      </c>
      <c r="R46" s="2">
        <v>0</v>
      </c>
      <c r="S46" s="4">
        <v>27.935000000000002</v>
      </c>
      <c r="T46" s="4">
        <v>37.535000000000004</v>
      </c>
      <c r="U46" s="6">
        <f>IF(AND(R46&gt;=$L46,S46&gt;=$M46,T46&gt;=$N46),1,0)</f>
        <v>0</v>
      </c>
      <c r="V46" s="4">
        <v>26.39</v>
      </c>
      <c r="W46" s="4">
        <v>43.69</v>
      </c>
      <c r="X46" s="6">
        <f>IF(AND(V46&gt;=$O46,W46&gt;=$P46),1,0)</f>
        <v>0</v>
      </c>
      <c r="Y46" s="4">
        <v>0</v>
      </c>
      <c r="Z46" s="4">
        <v>0</v>
      </c>
      <c r="AA46" s="6">
        <f>IF(AND(Y46&gt;=$O46,Z46&gt;=$P46),1,0)</f>
        <v>0</v>
      </c>
      <c r="AB46" s="2">
        <v>0</v>
      </c>
      <c r="AC46" s="4">
        <v>0</v>
      </c>
      <c r="AD46" s="4">
        <v>0</v>
      </c>
      <c r="AE46" s="6">
        <f>IF(AND(AB46&gt;=$L46,AC46&gt;=$M46,AD46&gt;=$N46),1,0)</f>
        <v>0</v>
      </c>
      <c r="AF46" s="4">
        <v>0</v>
      </c>
      <c r="AG46" s="4">
        <v>0</v>
      </c>
      <c r="AH46" s="6">
        <f>IF(AND(AF46&gt;=$O46,AG46&gt;=$P46),1,0)</f>
        <v>0</v>
      </c>
      <c r="AI46" s="4">
        <v>0</v>
      </c>
      <c r="AJ46" s="4">
        <v>0</v>
      </c>
      <c r="AK46" s="6">
        <f>IF(AND(AI46&gt;=$O46,AJ46&gt;=$P46),1,0)</f>
        <v>0</v>
      </c>
      <c r="AO46" s="6">
        <f>IF(AND(AL46&gt;=$L46,AM46&gt;=$M46,AN46&gt;=$N46),1,0)</f>
        <v>0</v>
      </c>
      <c r="AR46" s="6">
        <f>IF(AND(AP46&gt;=$O46,AQ46&gt;=$P46),1,0)</f>
        <v>0</v>
      </c>
      <c r="AU46" s="6">
        <f>IF(AND(AS46&gt;=$O46,AT46&gt;=$P46),1,0)</f>
        <v>0</v>
      </c>
      <c r="AY46" s="6">
        <f>IF(AND(AV46&gt;=$L46,AW46&gt;=$M46,AX46&gt;=$N46),1,0)</f>
        <v>0</v>
      </c>
      <c r="BB46" s="6">
        <f>IF(AND(AZ46&gt;=$O46,BA46&gt;=$P46),1,0)</f>
        <v>0</v>
      </c>
      <c r="BE46" s="6">
        <f>IF(AND(BC46&gt;=$O46,BD46&gt;=$P46),1,0)</f>
        <v>0</v>
      </c>
      <c r="BI46" s="6">
        <f>IF(AND(BF46&gt;=$L46,BG46&gt;=$M46,BH46&gt;=$N46),1,0)</f>
        <v>0</v>
      </c>
      <c r="BL46" s="6">
        <f>IF(AND(BJ46&gt;=$O46,BK46&gt;=$P46),1,0)</f>
        <v>0</v>
      </c>
      <c r="BO46" s="6">
        <f>IF(AND(BM46&gt;=$O46,BN46&gt;=$P46),1,0)</f>
        <v>0</v>
      </c>
      <c r="BS46" s="6">
        <f t="shared" si="0"/>
        <v>0</v>
      </c>
      <c r="BV46" s="6">
        <f t="shared" si="1"/>
        <v>0</v>
      </c>
      <c r="BY46" s="6">
        <f t="shared" si="2"/>
        <v>0</v>
      </c>
    </row>
    <row r="47" spans="1:77" x14ac:dyDescent="0.3">
      <c r="A47" t="s">
        <v>350</v>
      </c>
      <c r="B47" t="s">
        <v>41</v>
      </c>
      <c r="C47" s="1">
        <v>2004</v>
      </c>
      <c r="D47" s="1">
        <v>16</v>
      </c>
      <c r="E47" t="s">
        <v>148</v>
      </c>
      <c r="F47" s="1" t="s">
        <v>71</v>
      </c>
      <c r="G47" t="s">
        <v>181</v>
      </c>
      <c r="H47" s="6">
        <f>U47+AE47+AO47+AY47+BI47+BS47</f>
        <v>0</v>
      </c>
      <c r="I47" s="6">
        <f>X47+AA47+AH47+AK47+AR47+AU47+BB47+BE47+BL47+BO47+BV47+BY47</f>
        <v>0</v>
      </c>
      <c r="J47" s="1" t="str">
        <f>IF(AND(H47&gt;0,I47&gt;0,K47&gt;=Q47),"Ja","Nein")</f>
        <v>Nein</v>
      </c>
      <c r="K47" s="4">
        <f>MAX(T47,AD47,AN47,AX47,BH47,BR47)+LARGE((T47,AD47,AN47,AX47,BH47,BR47),2)+MAX(W47,Z47,AG47,AJ47,AQ47,AT47,BA47,BD47,BK47,BN47,BU47,BX47)+LARGE((W47,Z47,AG47,AJ47,AQ47,AT47,BA47,BD47,BK47,BN47,BU47,BX47),2)</f>
        <v>81.17</v>
      </c>
      <c r="L47" s="2">
        <f>VLOOKUP(C47,Quali_W[#All],4,0)</f>
        <v>0</v>
      </c>
      <c r="M47" s="4">
        <f>VLOOKUP(C47,Quali_W[#All],5,0)</f>
        <v>31.8</v>
      </c>
      <c r="N47" s="4">
        <f>VLOOKUP(C47,Quali_W[#All],6,0)</f>
        <v>41.3</v>
      </c>
      <c r="O47" s="4">
        <f>VLOOKUP(C47,Quali_W[#All],7,0)</f>
        <v>30.2</v>
      </c>
      <c r="P47" s="4">
        <f>VLOOKUP(C47,Quali_W[#All],8,0)</f>
        <v>48.1</v>
      </c>
      <c r="Q47" s="4">
        <f>VLOOKUP(C47,Quali_W[#All],9,0)</f>
        <v>178.8</v>
      </c>
      <c r="R47" s="2">
        <v>0</v>
      </c>
      <c r="S47" s="4">
        <v>27.175000000000004</v>
      </c>
      <c r="T47" s="4">
        <v>36.875</v>
      </c>
      <c r="U47" s="6">
        <f>IF(AND(R47&gt;=$L47,S47&gt;=$M47,T47&gt;=$N47),1,0)</f>
        <v>0</v>
      </c>
      <c r="V47" s="4">
        <v>28.595000000000002</v>
      </c>
      <c r="W47" s="4">
        <v>44.295000000000002</v>
      </c>
      <c r="X47" s="6">
        <f>IF(AND(V47&gt;=$O47,W47&gt;=$P47),1,0)</f>
        <v>0</v>
      </c>
      <c r="Y47" s="4">
        <v>0</v>
      </c>
      <c r="Z47" s="4">
        <v>0</v>
      </c>
      <c r="AA47" s="6">
        <f>IF(AND(Y47&gt;=$O47,Z47&gt;=$P47),1,0)</f>
        <v>0</v>
      </c>
      <c r="AB47" s="2">
        <v>0</v>
      </c>
      <c r="AC47" s="4">
        <v>0</v>
      </c>
      <c r="AD47" s="4">
        <v>0</v>
      </c>
      <c r="AE47" s="6">
        <f>IF(AND(AB47&gt;=$L47,AC47&gt;=$M47,AD47&gt;=$N47),1,0)</f>
        <v>0</v>
      </c>
      <c r="AF47" s="4">
        <v>0</v>
      </c>
      <c r="AG47" s="4">
        <v>0</v>
      </c>
      <c r="AH47" s="6">
        <f>IF(AND(AF47&gt;=$O47,AG47&gt;=$P47),1,0)</f>
        <v>0</v>
      </c>
      <c r="AI47" s="4">
        <v>0</v>
      </c>
      <c r="AJ47" s="4">
        <v>0</v>
      </c>
      <c r="AK47" s="6">
        <f>IF(AND(AI47&gt;=$O47,AJ47&gt;=$P47),1,0)</f>
        <v>0</v>
      </c>
      <c r="AO47" s="6">
        <f>IF(AND(AL47&gt;=$L47,AM47&gt;=$M47,AN47&gt;=$N47),1,0)</f>
        <v>0</v>
      </c>
      <c r="AR47" s="6">
        <f>IF(AND(AP47&gt;=$O47,AQ47&gt;=$P47),1,0)</f>
        <v>0</v>
      </c>
      <c r="AU47" s="6">
        <f>IF(AND(AS47&gt;=$O47,AT47&gt;=$P47),1,0)</f>
        <v>0</v>
      </c>
      <c r="AY47" s="6">
        <f>IF(AND(AV47&gt;=$L47,AW47&gt;=$M47,AX47&gt;=$N47),1,0)</f>
        <v>0</v>
      </c>
      <c r="BB47" s="6">
        <f>IF(AND(AZ47&gt;=$O47,BA47&gt;=$P47),1,0)</f>
        <v>0</v>
      </c>
      <c r="BE47" s="6">
        <f>IF(AND(BC47&gt;=$O47,BD47&gt;=$P47),1,0)</f>
        <v>0</v>
      </c>
      <c r="BI47" s="6">
        <f>IF(AND(BF47&gt;=$L47,BG47&gt;=$M47,BH47&gt;=$N47),1,0)</f>
        <v>0</v>
      </c>
      <c r="BL47" s="6">
        <f>IF(AND(BJ47&gt;=$O47,BK47&gt;=$P47),1,0)</f>
        <v>0</v>
      </c>
      <c r="BO47" s="6">
        <f>IF(AND(BM47&gt;=$O47,BN47&gt;=$P47),1,0)</f>
        <v>0</v>
      </c>
      <c r="BS47" s="6">
        <f t="shared" si="0"/>
        <v>0</v>
      </c>
      <c r="BV47" s="6">
        <f t="shared" si="1"/>
        <v>0</v>
      </c>
      <c r="BY47" s="6">
        <f t="shared" si="2"/>
        <v>0</v>
      </c>
    </row>
    <row r="48" spans="1:77" x14ac:dyDescent="0.3">
      <c r="A48" t="s">
        <v>57</v>
      </c>
      <c r="B48" t="s">
        <v>58</v>
      </c>
      <c r="C48" s="1">
        <v>2006</v>
      </c>
      <c r="D48" s="1">
        <v>14</v>
      </c>
      <c r="E48" t="s">
        <v>69</v>
      </c>
      <c r="F48" s="1" t="s">
        <v>71</v>
      </c>
      <c r="G48" t="s">
        <v>205</v>
      </c>
      <c r="H48" s="6">
        <f>U48+AE48+AO48+AY48+BI48+BS48</f>
        <v>0</v>
      </c>
      <c r="I48" s="6">
        <f>X48+AA48+AH48+AK48+AR48+AU48+BB48+BE48+BL48+BO48+BV48+BY48</f>
        <v>0</v>
      </c>
      <c r="J48" s="1" t="str">
        <f>IF(AND(H48&gt;0,I48&gt;0,K48&gt;=Q48),"Ja","Nein")</f>
        <v>Nein</v>
      </c>
      <c r="K48" s="4">
        <f>MAX(T48,AD48,AN48,AX48,BH48,BR48)+LARGE((T48,AD48,AN48,AX48,BH48,BR48),2)+MAX(W48,Z48,AG48,AJ48,AQ48,AT48,BA48,BD48,BK48,BN48,BU48,BX48)+LARGE((W48,Z48,AG48,AJ48,AQ48,AT48,BA48,BD48,BK48,BN48,BU48,BX48),2)</f>
        <v>80.885000000000005</v>
      </c>
      <c r="L48" s="2">
        <f>VLOOKUP(C48,Quali_W[#All],4,0)</f>
        <v>0</v>
      </c>
      <c r="M48" s="4">
        <f>VLOOKUP(C48,Quali_W[#All],5,0)</f>
        <v>31.2</v>
      </c>
      <c r="N48" s="4">
        <f>VLOOKUP(C48,Quali_W[#All],6,0)</f>
        <v>40.700000000000003</v>
      </c>
      <c r="O48" s="4">
        <f>VLOOKUP(C48,Quali_W[#All],7,0)</f>
        <v>29.8</v>
      </c>
      <c r="P48" s="4">
        <f>VLOOKUP(C48,Quali_W[#All],8,0)</f>
        <v>47.1</v>
      </c>
      <c r="Q48" s="4">
        <f>VLOOKUP(C48,Quali_W[#All],9,0)</f>
        <v>175.6</v>
      </c>
      <c r="R48" s="2">
        <v>0</v>
      </c>
      <c r="S48" s="4">
        <v>27.37</v>
      </c>
      <c r="T48" s="4">
        <v>36.67</v>
      </c>
      <c r="U48" s="6">
        <f>IF(AND(R48&gt;=$L48,S48&gt;=$M48,T48&gt;=$N48),1,0)</f>
        <v>0</v>
      </c>
      <c r="V48" s="4">
        <v>27.914999999999999</v>
      </c>
      <c r="W48" s="4">
        <v>44.215000000000003</v>
      </c>
      <c r="X48" s="6">
        <f>IF(AND(V48&gt;=$O48,W48&gt;=$P48),1,0)</f>
        <v>0</v>
      </c>
      <c r="Y48" s="4">
        <v>0</v>
      </c>
      <c r="Z48" s="4">
        <v>0</v>
      </c>
      <c r="AA48" s="6">
        <f>IF(AND(Y48&gt;=$O48,Z48&gt;=$P48),1,0)</f>
        <v>0</v>
      </c>
      <c r="AB48" s="2">
        <v>0</v>
      </c>
      <c r="AC48" s="4">
        <v>0</v>
      </c>
      <c r="AD48" s="4">
        <v>0</v>
      </c>
      <c r="AE48" s="6">
        <f>IF(AND(AB48&gt;=$L48,AC48&gt;=$M48,AD48&gt;=$N48),1,0)</f>
        <v>0</v>
      </c>
      <c r="AF48" s="4">
        <v>0</v>
      </c>
      <c r="AG48" s="4">
        <v>0</v>
      </c>
      <c r="AH48" s="6">
        <f>IF(AND(AF48&gt;=$O48,AG48&gt;=$P48),1,0)</f>
        <v>0</v>
      </c>
      <c r="AI48" s="4">
        <v>0</v>
      </c>
      <c r="AJ48" s="4">
        <v>0</v>
      </c>
      <c r="AK48" s="6">
        <f>IF(AND(AI48&gt;=$O48,AJ48&gt;=$P48),1,0)</f>
        <v>0</v>
      </c>
      <c r="AO48" s="6">
        <f>IF(AND(AL48&gt;=$L48,AM48&gt;=$M48,AN48&gt;=$N48),1,0)</f>
        <v>0</v>
      </c>
      <c r="AR48" s="6">
        <f>IF(AND(AP48&gt;=$O48,AQ48&gt;=$P48),1,0)</f>
        <v>0</v>
      </c>
      <c r="AU48" s="6">
        <f>IF(AND(AS48&gt;=$O48,AT48&gt;=$P48),1,0)</f>
        <v>0</v>
      </c>
      <c r="AY48" s="6">
        <f>IF(AND(AV48&gt;=$L48,AW48&gt;=$M48,AX48&gt;=$N48),1,0)</f>
        <v>0</v>
      </c>
      <c r="BB48" s="6">
        <f>IF(AND(AZ48&gt;=$O48,BA48&gt;=$P48),1,0)</f>
        <v>0</v>
      </c>
      <c r="BE48" s="6">
        <f>IF(AND(BC48&gt;=$O48,BD48&gt;=$P48),1,0)</f>
        <v>0</v>
      </c>
      <c r="BI48" s="6">
        <f>IF(AND(BF48&gt;=$L48,BG48&gt;=$M48,BH48&gt;=$N48),1,0)</f>
        <v>0</v>
      </c>
      <c r="BL48" s="6">
        <f>IF(AND(BJ48&gt;=$O48,BK48&gt;=$P48),1,0)</f>
        <v>0</v>
      </c>
      <c r="BO48" s="6">
        <f>IF(AND(BM48&gt;=$O48,BN48&gt;=$P48),1,0)</f>
        <v>0</v>
      </c>
      <c r="BS48" s="6">
        <f t="shared" si="0"/>
        <v>0</v>
      </c>
      <c r="BV48" s="6">
        <f t="shared" si="1"/>
        <v>0</v>
      </c>
      <c r="BY48" s="6">
        <f t="shared" si="2"/>
        <v>0</v>
      </c>
    </row>
    <row r="49" spans="1:77" x14ac:dyDescent="0.3">
      <c r="A49" t="s">
        <v>366</v>
      </c>
      <c r="B49" t="s">
        <v>367</v>
      </c>
      <c r="C49" s="1">
        <v>2006</v>
      </c>
      <c r="D49" s="1">
        <v>14</v>
      </c>
      <c r="E49" t="s">
        <v>67</v>
      </c>
      <c r="F49" s="1" t="s">
        <v>71</v>
      </c>
      <c r="G49" t="s">
        <v>199</v>
      </c>
      <c r="H49" s="6">
        <f>U49+AE49+AO49+AY49+BI49+BS49</f>
        <v>0</v>
      </c>
      <c r="I49" s="6">
        <f>X49+AA49+AH49+AK49+AR49+AU49+BB49+BE49+BL49+BO49+BV49+BY49</f>
        <v>0</v>
      </c>
      <c r="J49" s="1" t="str">
        <f>IF(AND(H49&gt;0,I49&gt;0,K49&gt;=Q49),"Ja","Nein")</f>
        <v>Nein</v>
      </c>
      <c r="K49" s="4">
        <f>MAX(T49,AD49,AN49,AX49,BH49,BR49)+LARGE((T49,AD49,AN49,AX49,BH49,BR49),2)+MAX(W49,Z49,AG49,AJ49,AQ49,AT49,BA49,BD49,BK49,BN49,BU49,BX49)+LARGE((W49,Z49,AG49,AJ49,AQ49,AT49,BA49,BD49,BK49,BN49,BU49,BX49),2)</f>
        <v>79.66</v>
      </c>
      <c r="L49" s="2">
        <f>VLOOKUP(C49,Quali_W[#All],4,0)</f>
        <v>0</v>
      </c>
      <c r="M49" s="4">
        <f>VLOOKUP(C49,Quali_W[#All],5,0)</f>
        <v>31.2</v>
      </c>
      <c r="N49" s="4">
        <f>VLOOKUP(C49,Quali_W[#All],6,0)</f>
        <v>40.700000000000003</v>
      </c>
      <c r="O49" s="4">
        <f>VLOOKUP(C49,Quali_W[#All],7,0)</f>
        <v>29.8</v>
      </c>
      <c r="P49" s="4">
        <f>VLOOKUP(C49,Quali_W[#All],8,0)</f>
        <v>47.1</v>
      </c>
      <c r="Q49" s="4">
        <f>VLOOKUP(C49,Quali_W[#All],9,0)</f>
        <v>175.6</v>
      </c>
      <c r="R49" s="2">
        <v>0</v>
      </c>
      <c r="S49" s="4">
        <v>27.240000000000002</v>
      </c>
      <c r="T49" s="4">
        <v>36.64</v>
      </c>
      <c r="U49" s="6">
        <f>IF(AND(R49&gt;=$L49,S49&gt;=$M49,T49&gt;=$N49),1,0)</f>
        <v>0</v>
      </c>
      <c r="V49" s="4">
        <v>26.42</v>
      </c>
      <c r="W49" s="4">
        <v>43.02</v>
      </c>
      <c r="X49" s="6">
        <f>IF(AND(V49&gt;=$O49,W49&gt;=$P49),1,0)</f>
        <v>0</v>
      </c>
      <c r="Y49" s="4">
        <v>0</v>
      </c>
      <c r="Z49" s="4">
        <v>0</v>
      </c>
      <c r="AA49" s="6">
        <f>IF(AND(Y49&gt;=$O49,Z49&gt;=$P49),1,0)</f>
        <v>0</v>
      </c>
      <c r="AB49" s="2">
        <v>0</v>
      </c>
      <c r="AC49" s="4">
        <v>0</v>
      </c>
      <c r="AD49" s="4">
        <v>0</v>
      </c>
      <c r="AE49" s="6">
        <f>IF(AND(AB49&gt;=$L49,AC49&gt;=$M49,AD49&gt;=$N49),1,0)</f>
        <v>0</v>
      </c>
      <c r="AF49" s="4">
        <v>0</v>
      </c>
      <c r="AG49" s="4">
        <v>0</v>
      </c>
      <c r="AH49" s="6">
        <f>IF(AND(AF49&gt;=$O49,AG49&gt;=$P49),1,0)</f>
        <v>0</v>
      </c>
      <c r="AI49" s="4">
        <v>0</v>
      </c>
      <c r="AJ49" s="4">
        <v>0</v>
      </c>
      <c r="AK49" s="6">
        <f>IF(AND(AI49&gt;=$O49,AJ49&gt;=$P49),1,0)</f>
        <v>0</v>
      </c>
      <c r="AO49" s="6">
        <f>IF(AND(AL49&gt;=$L49,AM49&gt;=$M49,AN49&gt;=$N49),1,0)</f>
        <v>0</v>
      </c>
      <c r="AR49" s="6">
        <f>IF(AND(AP49&gt;=$O49,AQ49&gt;=$P49),1,0)</f>
        <v>0</v>
      </c>
      <c r="AU49" s="6">
        <f>IF(AND(AS49&gt;=$O49,AT49&gt;=$P49),1,0)</f>
        <v>0</v>
      </c>
      <c r="AY49" s="6">
        <f>IF(AND(AV49&gt;=$L49,AW49&gt;=$M49,AX49&gt;=$N49),1,0)</f>
        <v>0</v>
      </c>
      <c r="BB49" s="6">
        <f>IF(AND(AZ49&gt;=$O49,BA49&gt;=$P49),1,0)</f>
        <v>0</v>
      </c>
      <c r="BE49" s="6">
        <f>IF(AND(BC49&gt;=$O49,BD49&gt;=$P49),1,0)</f>
        <v>0</v>
      </c>
      <c r="BI49" s="6">
        <f>IF(AND(BF49&gt;=$L49,BG49&gt;=$M49,BH49&gt;=$N49),1,0)</f>
        <v>0</v>
      </c>
      <c r="BL49" s="6">
        <f>IF(AND(BJ49&gt;=$O49,BK49&gt;=$P49),1,0)</f>
        <v>0</v>
      </c>
      <c r="BO49" s="6">
        <f>IF(AND(BM49&gt;=$O49,BN49&gt;=$P49),1,0)</f>
        <v>0</v>
      </c>
      <c r="BS49" s="6">
        <f t="shared" si="0"/>
        <v>0</v>
      </c>
      <c r="BV49" s="6">
        <f t="shared" si="1"/>
        <v>0</v>
      </c>
      <c r="BY49" s="6">
        <f t="shared" si="2"/>
        <v>0</v>
      </c>
    </row>
    <row r="50" spans="1:77" x14ac:dyDescent="0.3">
      <c r="A50" t="s">
        <v>326</v>
      </c>
      <c r="B50" t="s">
        <v>378</v>
      </c>
      <c r="C50" s="1">
        <v>2007</v>
      </c>
      <c r="D50" s="1">
        <v>13</v>
      </c>
      <c r="E50" t="s">
        <v>298</v>
      </c>
      <c r="F50" s="1" t="s">
        <v>71</v>
      </c>
      <c r="G50" t="s">
        <v>213</v>
      </c>
      <c r="H50" s="6">
        <f>U50+AE50+AO50+AY50+BI50+BS50</f>
        <v>0</v>
      </c>
      <c r="I50" s="6">
        <f>X50+AA50+AH50+AK50+AR50+AU50+BB50+BE50+BL50+BO50+BV50+BY50</f>
        <v>0</v>
      </c>
      <c r="J50" s="1" t="str">
        <f>IF(AND(H50&gt;0,I50&gt;0,K50&gt;=Q50),"Ja","Nein")</f>
        <v>Nein</v>
      </c>
      <c r="K50" s="4">
        <f>MAX(T50,AD50,AN50,AX50,BH50,BR50)+LARGE((T50,AD50,AN50,AX50,BH50,BR50),2)+MAX(W50,Z50,AG50,AJ50,AQ50,AT50,BA50,BD50,BK50,BN50,BU50,BX50)+LARGE((W50,Z50,AG50,AJ50,AQ50,AT50,BA50,BD50,BK50,BN50,BU50,BX50),2)</f>
        <v>78.790000000000006</v>
      </c>
      <c r="L50" s="2">
        <f>VLOOKUP(C50,Quali_W[#All],4,0)</f>
        <v>0</v>
      </c>
      <c r="M50" s="4">
        <f>VLOOKUP(C50,Quali_W[#All],5,0)</f>
        <v>31.6</v>
      </c>
      <c r="N50" s="4">
        <f>VLOOKUP(C50,Quali_W[#All],6,0)</f>
        <v>41.1</v>
      </c>
      <c r="O50" s="4">
        <f>VLOOKUP(C50,Quali_W[#All],7,0)</f>
        <v>29.6</v>
      </c>
      <c r="P50" s="4">
        <f>VLOOKUP(C50,Quali_W[#All],8,0)</f>
        <v>46.7</v>
      </c>
      <c r="Q50" s="4">
        <f>VLOOKUP(C50,Quali_W[#All],9,0)</f>
        <v>175.6</v>
      </c>
      <c r="R50" s="2">
        <v>0</v>
      </c>
      <c r="S50" s="4">
        <v>27.745000000000005</v>
      </c>
      <c r="T50" s="4">
        <v>37.245000000000005</v>
      </c>
      <c r="U50" s="6">
        <f>IF(AND(R50&gt;=$L50,S50&gt;=$M50,T50&gt;=$N50),1,0)</f>
        <v>0</v>
      </c>
      <c r="V50" s="4">
        <v>26.445</v>
      </c>
      <c r="W50" s="4">
        <v>41.545000000000002</v>
      </c>
      <c r="X50" s="6">
        <f>IF(AND(V50&gt;=$O50,W50&gt;=$P50),1,0)</f>
        <v>0</v>
      </c>
      <c r="Y50" s="4">
        <v>0</v>
      </c>
      <c r="Z50" s="4">
        <v>0</v>
      </c>
      <c r="AA50" s="6">
        <f>IF(AND(Y50&gt;=$O50,Z50&gt;=$P50),1,0)</f>
        <v>0</v>
      </c>
      <c r="AB50" s="2">
        <v>0</v>
      </c>
      <c r="AC50" s="4">
        <v>0</v>
      </c>
      <c r="AD50" s="4">
        <v>0</v>
      </c>
      <c r="AE50" s="6">
        <f>IF(AND(AB50&gt;=$L50,AC50&gt;=$M50,AD50&gt;=$N50),1,0)</f>
        <v>0</v>
      </c>
      <c r="AF50" s="4">
        <v>0</v>
      </c>
      <c r="AG50" s="4">
        <v>0</v>
      </c>
      <c r="AH50" s="6">
        <f>IF(AND(AF50&gt;=$O50,AG50&gt;=$P50),1,0)</f>
        <v>0</v>
      </c>
      <c r="AI50" s="4">
        <v>0</v>
      </c>
      <c r="AJ50" s="4">
        <v>0</v>
      </c>
      <c r="AK50" s="6">
        <f>IF(AND(AI50&gt;=$O50,AJ50&gt;=$P50),1,0)</f>
        <v>0</v>
      </c>
      <c r="AO50" s="6">
        <f>IF(AND(AL50&gt;=$L50,AM50&gt;=$M50,AN50&gt;=$N50),1,0)</f>
        <v>0</v>
      </c>
      <c r="AR50" s="6">
        <f>IF(AND(AP50&gt;=$O50,AQ50&gt;=$P50),1,0)</f>
        <v>0</v>
      </c>
      <c r="AU50" s="6">
        <f>IF(AND(AS50&gt;=$O50,AT50&gt;=$P50),1,0)</f>
        <v>0</v>
      </c>
      <c r="AY50" s="6">
        <f>IF(AND(AV50&gt;=$L50,AW50&gt;=$M50,AX50&gt;=$N50),1,0)</f>
        <v>0</v>
      </c>
      <c r="BB50" s="6">
        <f>IF(AND(AZ50&gt;=$O50,BA50&gt;=$P50),1,0)</f>
        <v>0</v>
      </c>
      <c r="BE50" s="6">
        <f>IF(AND(BC50&gt;=$O50,BD50&gt;=$P50),1,0)</f>
        <v>0</v>
      </c>
      <c r="BI50" s="6">
        <f>IF(AND(BF50&gt;=$L50,BG50&gt;=$M50,BH50&gt;=$N50),1,0)</f>
        <v>0</v>
      </c>
      <c r="BL50" s="6">
        <f>IF(AND(BJ50&gt;=$O50,BK50&gt;=$P50),1,0)</f>
        <v>0</v>
      </c>
      <c r="BO50" s="6">
        <f>IF(AND(BM50&gt;=$O50,BN50&gt;=$P50),1,0)</f>
        <v>0</v>
      </c>
      <c r="BS50" s="6">
        <f t="shared" si="0"/>
        <v>0</v>
      </c>
      <c r="BV50" s="6">
        <f t="shared" si="1"/>
        <v>0</v>
      </c>
      <c r="BY50" s="6">
        <f t="shared" si="2"/>
        <v>0</v>
      </c>
    </row>
    <row r="51" spans="1:77" x14ac:dyDescent="0.3">
      <c r="A51" t="s">
        <v>405</v>
      </c>
      <c r="B51" t="s">
        <v>406</v>
      </c>
      <c r="C51" s="1">
        <v>2009</v>
      </c>
      <c r="D51" s="1">
        <v>11</v>
      </c>
      <c r="E51" t="s">
        <v>142</v>
      </c>
      <c r="F51" s="1" t="s">
        <v>71</v>
      </c>
      <c r="G51" t="s">
        <v>230</v>
      </c>
      <c r="H51" s="6">
        <f>U51+AE51+AO51+AY51+BI51+BS51</f>
        <v>0</v>
      </c>
      <c r="I51" s="6">
        <f>X51+AA51+AH51+AK51+AR51+AU51+BB51+BE51+BL51+BO51+BV51+BY51</f>
        <v>0</v>
      </c>
      <c r="J51" s="1" t="str">
        <f>IF(AND(H51&gt;0,I51&gt;0,K51&gt;=Q51),"Ja","Nein")</f>
        <v>Nein</v>
      </c>
      <c r="K51" s="4">
        <f>MAX(T51,AD51,AN51,AX51,BH51,BR51)+LARGE((T51,AD51,AN51,AX51,BH51,BR51),2)+MAX(W51,Z51,AG51,AJ51,AQ51,AT51,BA51,BD51,BK51,BN51,BU51,BX51)+LARGE((W51,Z51,AG51,AJ51,AQ51,AT51,BA51,BD51,BK51,BN51,BU51,BX51),2)</f>
        <v>78.375</v>
      </c>
      <c r="L51" s="2">
        <f>VLOOKUP(C51,Quali_W[#All],4,0)</f>
        <v>0</v>
      </c>
      <c r="M51" s="4">
        <f>VLOOKUP(C51,Quali_W[#All],5,0)</f>
        <v>30.8</v>
      </c>
      <c r="N51" s="4">
        <f>VLOOKUP(C51,Quali_W[#All],6,0)</f>
        <v>40.299999999999997</v>
      </c>
      <c r="O51" s="4">
        <f>VLOOKUP(C51,Quali_W[#All],7,0)</f>
        <v>29.4</v>
      </c>
      <c r="P51" s="4">
        <f>VLOOKUP(C51,Quali_W[#All],8,0)</f>
        <v>46.3</v>
      </c>
      <c r="Q51" s="4">
        <f>VLOOKUP(C51,Quali_W[#All],9,0)</f>
        <v>173.2</v>
      </c>
      <c r="R51" s="2">
        <v>0</v>
      </c>
      <c r="S51" s="4">
        <v>27.535</v>
      </c>
      <c r="T51" s="4">
        <v>37.234999999999999</v>
      </c>
      <c r="U51" s="6">
        <f>IF(AND(R51&gt;=$L51,S51&gt;=$M51,T51&gt;=$N51),1,0)</f>
        <v>0</v>
      </c>
      <c r="V51" s="4">
        <v>26.840000000000003</v>
      </c>
      <c r="W51" s="4">
        <v>41.14</v>
      </c>
      <c r="X51" s="6">
        <f>IF(AND(V51&gt;=$O51,W51&gt;=$P51),1,0)</f>
        <v>0</v>
      </c>
      <c r="Y51" s="4">
        <v>0</v>
      </c>
      <c r="Z51" s="4">
        <v>0</v>
      </c>
      <c r="AA51" s="6">
        <f>IF(AND(Y51&gt;=$O51,Z51&gt;=$P51),1,0)</f>
        <v>0</v>
      </c>
      <c r="AB51" s="2">
        <v>0</v>
      </c>
      <c r="AC51" s="4">
        <v>0</v>
      </c>
      <c r="AD51" s="4">
        <v>0</v>
      </c>
      <c r="AE51" s="6">
        <f>IF(AND(AB51&gt;=$L51,AC51&gt;=$M51,AD51&gt;=$N51),1,0)</f>
        <v>0</v>
      </c>
      <c r="AF51" s="4">
        <v>0</v>
      </c>
      <c r="AG51" s="4">
        <v>0</v>
      </c>
      <c r="AH51" s="6">
        <f>IF(AND(AF51&gt;=$O51,AG51&gt;=$P51),1,0)</f>
        <v>0</v>
      </c>
      <c r="AI51" s="4">
        <v>0</v>
      </c>
      <c r="AJ51" s="4">
        <v>0</v>
      </c>
      <c r="AK51" s="6">
        <f>IF(AND(AI51&gt;=$O51,AJ51&gt;=$P51),1,0)</f>
        <v>0</v>
      </c>
      <c r="AO51" s="6">
        <f>IF(AND(AL51&gt;=$L51,AM51&gt;=$M51,AN51&gt;=$N51),1,0)</f>
        <v>0</v>
      </c>
      <c r="AR51" s="6">
        <f>IF(AND(AP51&gt;=$O51,AQ51&gt;=$P51),1,0)</f>
        <v>0</v>
      </c>
      <c r="AU51" s="6">
        <f>IF(AND(AS51&gt;=$O51,AT51&gt;=$P51),1,0)</f>
        <v>0</v>
      </c>
      <c r="AY51" s="6">
        <f>IF(AND(AV51&gt;=$L51,AW51&gt;=$M51,AX51&gt;=$N51),1,0)</f>
        <v>0</v>
      </c>
      <c r="BB51" s="6">
        <f>IF(AND(AZ51&gt;=$O51,BA51&gt;=$P51),1,0)</f>
        <v>0</v>
      </c>
      <c r="BE51" s="6">
        <f>IF(AND(BC51&gt;=$O51,BD51&gt;=$P51),1,0)</f>
        <v>0</v>
      </c>
      <c r="BI51" s="6">
        <f>IF(AND(BF51&gt;=$L51,BG51&gt;=$M51,BH51&gt;=$N51),1,0)</f>
        <v>0</v>
      </c>
      <c r="BL51" s="6">
        <f>IF(AND(BJ51&gt;=$O51,BK51&gt;=$P51),1,0)</f>
        <v>0</v>
      </c>
      <c r="BO51" s="6">
        <f>IF(AND(BM51&gt;=$O51,BN51&gt;=$P51),1,0)</f>
        <v>0</v>
      </c>
      <c r="BS51" s="6">
        <f t="shared" si="0"/>
        <v>0</v>
      </c>
      <c r="BV51" s="6">
        <f t="shared" si="1"/>
        <v>0</v>
      </c>
      <c r="BY51" s="6">
        <f t="shared" si="2"/>
        <v>0</v>
      </c>
    </row>
    <row r="52" spans="1:77" x14ac:dyDescent="0.3">
      <c r="A52" t="s">
        <v>320</v>
      </c>
      <c r="B52" t="s">
        <v>359</v>
      </c>
      <c r="C52" s="1">
        <v>2006</v>
      </c>
      <c r="D52" s="1">
        <v>14</v>
      </c>
      <c r="E52" t="s">
        <v>69</v>
      </c>
      <c r="F52" s="1" t="s">
        <v>71</v>
      </c>
      <c r="G52" t="s">
        <v>194</v>
      </c>
      <c r="H52" s="6">
        <f>U52+AE52+AO52+AY52+BI52+BS52</f>
        <v>0</v>
      </c>
      <c r="I52" s="6">
        <f>X52+AA52+AH52+AK52+AR52+AU52+BB52+BE52+BL52+BO52+BV52+BY52</f>
        <v>0</v>
      </c>
      <c r="J52" s="1" t="str">
        <f>IF(AND(H52&gt;0,I52&gt;0,K52&gt;=Q52),"Ja","Nein")</f>
        <v>Nein</v>
      </c>
      <c r="K52" s="4">
        <f>MAX(T52,AD52,AN52,AX52,BH52,BR52)+LARGE((T52,AD52,AN52,AX52,BH52,BR52),2)+MAX(W52,Z52,AG52,AJ52,AQ52,AT52,BA52,BD52,BK52,BN52,BU52,BX52)+LARGE((W52,Z52,AG52,AJ52,AQ52,AT52,BA52,BD52,BK52,BN52,BU52,BX52),2)</f>
        <v>77.375</v>
      </c>
      <c r="L52" s="2">
        <f>VLOOKUP(C52,Quali_W[#All],4,0)</f>
        <v>0</v>
      </c>
      <c r="M52" s="4">
        <f>VLOOKUP(C52,Quali_W[#All],5,0)</f>
        <v>31.2</v>
      </c>
      <c r="N52" s="4">
        <f>VLOOKUP(C52,Quali_W[#All],6,0)</f>
        <v>40.700000000000003</v>
      </c>
      <c r="O52" s="4">
        <f>VLOOKUP(C52,Quali_W[#All],7,0)</f>
        <v>29.8</v>
      </c>
      <c r="P52" s="4">
        <f>VLOOKUP(C52,Quali_W[#All],8,0)</f>
        <v>47.1</v>
      </c>
      <c r="Q52" s="4">
        <f>VLOOKUP(C52,Quali_W[#All],9,0)</f>
        <v>175.6</v>
      </c>
      <c r="R52" s="2">
        <v>0</v>
      </c>
      <c r="S52" s="4">
        <v>26.995000000000005</v>
      </c>
      <c r="T52" s="4">
        <v>35.895000000000003</v>
      </c>
      <c r="U52" s="6">
        <f>IF(AND(R52&gt;=$L52,S52&gt;=$M52,T52&gt;=$N52),1,0)</f>
        <v>0</v>
      </c>
      <c r="V52" s="4">
        <v>27.580000000000002</v>
      </c>
      <c r="W52" s="4">
        <v>41.480000000000004</v>
      </c>
      <c r="X52" s="6">
        <f>IF(AND(V52&gt;=$O52,W52&gt;=$P52),1,0)</f>
        <v>0</v>
      </c>
      <c r="Y52" s="4">
        <v>0</v>
      </c>
      <c r="Z52" s="4">
        <v>0</v>
      </c>
      <c r="AA52" s="6">
        <f>IF(AND(Y52&gt;=$O52,Z52&gt;=$P52),1,0)</f>
        <v>0</v>
      </c>
      <c r="AB52" s="2">
        <v>0</v>
      </c>
      <c r="AC52" s="4">
        <v>0</v>
      </c>
      <c r="AD52" s="4">
        <v>0</v>
      </c>
      <c r="AE52" s="6">
        <f>IF(AND(AB52&gt;=$L52,AC52&gt;=$M52,AD52&gt;=$N52),1,0)</f>
        <v>0</v>
      </c>
      <c r="AF52" s="4">
        <v>0</v>
      </c>
      <c r="AG52" s="4">
        <v>0</v>
      </c>
      <c r="AH52" s="6">
        <f>IF(AND(AF52&gt;=$O52,AG52&gt;=$P52),1,0)</f>
        <v>0</v>
      </c>
      <c r="AI52" s="4">
        <v>0</v>
      </c>
      <c r="AJ52" s="4">
        <v>0</v>
      </c>
      <c r="AK52" s="6">
        <f>IF(AND(AI52&gt;=$O52,AJ52&gt;=$P52),1,0)</f>
        <v>0</v>
      </c>
      <c r="AO52" s="6">
        <f>IF(AND(AL52&gt;=$L52,AM52&gt;=$M52,AN52&gt;=$N52),1,0)</f>
        <v>0</v>
      </c>
      <c r="AR52" s="6">
        <f>IF(AND(AP52&gt;=$O52,AQ52&gt;=$P52),1,0)</f>
        <v>0</v>
      </c>
      <c r="AU52" s="6">
        <f>IF(AND(AS52&gt;=$O52,AT52&gt;=$P52),1,0)</f>
        <v>0</v>
      </c>
      <c r="AY52" s="6">
        <f>IF(AND(AV52&gt;=$L52,AW52&gt;=$M52,AX52&gt;=$N52),1,0)</f>
        <v>0</v>
      </c>
      <c r="BB52" s="6">
        <f>IF(AND(AZ52&gt;=$O52,BA52&gt;=$P52),1,0)</f>
        <v>0</v>
      </c>
      <c r="BE52" s="6">
        <f>IF(AND(BC52&gt;=$O52,BD52&gt;=$P52),1,0)</f>
        <v>0</v>
      </c>
      <c r="BI52" s="6">
        <f>IF(AND(BF52&gt;=$L52,BG52&gt;=$M52,BH52&gt;=$N52),1,0)</f>
        <v>0</v>
      </c>
      <c r="BL52" s="6">
        <f>IF(AND(BJ52&gt;=$O52,BK52&gt;=$P52),1,0)</f>
        <v>0</v>
      </c>
      <c r="BO52" s="6">
        <f>IF(AND(BM52&gt;=$O52,BN52&gt;=$P52),1,0)</f>
        <v>0</v>
      </c>
      <c r="BS52" s="6">
        <f t="shared" si="0"/>
        <v>0</v>
      </c>
      <c r="BV52" s="6">
        <f t="shared" si="1"/>
        <v>0</v>
      </c>
      <c r="BY52" s="6">
        <f t="shared" si="2"/>
        <v>0</v>
      </c>
    </row>
    <row r="53" spans="1:77" x14ac:dyDescent="0.3">
      <c r="A53" t="s">
        <v>61</v>
      </c>
      <c r="B53" t="s">
        <v>62</v>
      </c>
      <c r="C53" s="1">
        <v>2006</v>
      </c>
      <c r="D53" s="1">
        <v>14</v>
      </c>
      <c r="E53" t="s">
        <v>67</v>
      </c>
      <c r="F53" s="1" t="s">
        <v>71</v>
      </c>
      <c r="G53" t="s">
        <v>207</v>
      </c>
      <c r="H53" s="6">
        <f>U53+AE53+AO53+AY53+BI53+BS53</f>
        <v>0</v>
      </c>
      <c r="I53" s="6">
        <f>X53+AA53+AH53+AK53+AR53+AU53+BB53+BE53+BL53+BO53+BV53+BY53</f>
        <v>0</v>
      </c>
      <c r="J53" s="1" t="str">
        <f>IF(AND(H53&gt;0,I53&gt;0,K53&gt;=Q53),"Ja","Nein")</f>
        <v>Nein</v>
      </c>
      <c r="K53" s="4">
        <f>MAX(T53,AD53,AN53,AX53,BH53,BR53)+LARGE((T53,AD53,AN53,AX53,BH53,BR53),2)+MAX(W53,Z53,AG53,AJ53,AQ53,AT53,BA53,BD53,BK53,BN53,BU53,BX53)+LARGE((W53,Z53,AG53,AJ53,AQ53,AT53,BA53,BD53,BK53,BN53,BU53,BX53),2)</f>
        <v>76.77600000000001</v>
      </c>
      <c r="L53" s="2">
        <f>VLOOKUP(C53,Quali_W[#All],4,0)</f>
        <v>0</v>
      </c>
      <c r="M53" s="4">
        <f>VLOOKUP(C53,Quali_W[#All],5,0)</f>
        <v>31.2</v>
      </c>
      <c r="N53" s="4">
        <f>VLOOKUP(C53,Quali_W[#All],6,0)</f>
        <v>40.700000000000003</v>
      </c>
      <c r="O53" s="4">
        <f>VLOOKUP(C53,Quali_W[#All],7,0)</f>
        <v>29.8</v>
      </c>
      <c r="P53" s="4">
        <f>VLOOKUP(C53,Quali_W[#All],8,0)</f>
        <v>47.1</v>
      </c>
      <c r="Q53" s="4">
        <f>VLOOKUP(C53,Quali_W[#All],9,0)</f>
        <v>175.6</v>
      </c>
      <c r="R53" s="2">
        <v>0</v>
      </c>
      <c r="S53" s="4">
        <v>24.790999999999997</v>
      </c>
      <c r="T53" s="4">
        <v>32.390999999999998</v>
      </c>
      <c r="U53" s="6">
        <f>IF(AND(R53&gt;=$L53,S53&gt;=$M53,T53&gt;=$N53),1,0)</f>
        <v>0</v>
      </c>
      <c r="V53" s="4">
        <v>26.984999999999999</v>
      </c>
      <c r="W53" s="4">
        <v>44.385000000000005</v>
      </c>
      <c r="X53" s="6">
        <f>IF(AND(V53&gt;=$O53,W53&gt;=$P53),1,0)</f>
        <v>0</v>
      </c>
      <c r="Y53" s="4">
        <v>0</v>
      </c>
      <c r="Z53" s="4">
        <v>0</v>
      </c>
      <c r="AA53" s="6">
        <f>IF(AND(Y53&gt;=$O53,Z53&gt;=$P53),1,0)</f>
        <v>0</v>
      </c>
      <c r="AB53" s="2">
        <v>0</v>
      </c>
      <c r="AC53" s="4">
        <v>0</v>
      </c>
      <c r="AD53" s="4">
        <v>0</v>
      </c>
      <c r="AE53" s="6">
        <f>IF(AND(AB53&gt;=$L53,AC53&gt;=$M53,AD53&gt;=$N53),1,0)</f>
        <v>0</v>
      </c>
      <c r="AF53" s="4">
        <v>0</v>
      </c>
      <c r="AG53" s="4">
        <v>0</v>
      </c>
      <c r="AH53" s="6">
        <f>IF(AND(AF53&gt;=$O53,AG53&gt;=$P53),1,0)</f>
        <v>0</v>
      </c>
      <c r="AI53" s="4">
        <v>0</v>
      </c>
      <c r="AJ53" s="4">
        <v>0</v>
      </c>
      <c r="AK53" s="6">
        <f>IF(AND(AI53&gt;=$O53,AJ53&gt;=$P53),1,0)</f>
        <v>0</v>
      </c>
      <c r="AO53" s="6">
        <f>IF(AND(AL53&gt;=$L53,AM53&gt;=$M53,AN53&gt;=$N53),1,0)</f>
        <v>0</v>
      </c>
      <c r="AR53" s="6">
        <f>IF(AND(AP53&gt;=$O53,AQ53&gt;=$P53),1,0)</f>
        <v>0</v>
      </c>
      <c r="AU53" s="6">
        <f>IF(AND(AS53&gt;=$O53,AT53&gt;=$P53),1,0)</f>
        <v>0</v>
      </c>
      <c r="AY53" s="6">
        <f>IF(AND(AV53&gt;=$L53,AW53&gt;=$M53,AX53&gt;=$N53),1,0)</f>
        <v>0</v>
      </c>
      <c r="BB53" s="6">
        <f>IF(AND(AZ53&gt;=$O53,BA53&gt;=$P53),1,0)</f>
        <v>0</v>
      </c>
      <c r="BE53" s="6">
        <f>IF(AND(BC53&gt;=$O53,BD53&gt;=$P53),1,0)</f>
        <v>0</v>
      </c>
      <c r="BI53" s="6">
        <f>IF(AND(BF53&gt;=$L53,BG53&gt;=$M53,BH53&gt;=$N53),1,0)</f>
        <v>0</v>
      </c>
      <c r="BL53" s="6">
        <f>IF(AND(BJ53&gt;=$O53,BK53&gt;=$P53),1,0)</f>
        <v>0</v>
      </c>
      <c r="BO53" s="6">
        <f>IF(AND(BM53&gt;=$O53,BN53&gt;=$P53),1,0)</f>
        <v>0</v>
      </c>
      <c r="BS53" s="6">
        <f t="shared" si="0"/>
        <v>0</v>
      </c>
      <c r="BV53" s="6">
        <f t="shared" si="1"/>
        <v>0</v>
      </c>
      <c r="BY53" s="6">
        <f t="shared" si="2"/>
        <v>0</v>
      </c>
    </row>
    <row r="54" spans="1:77" x14ac:dyDescent="0.3">
      <c r="A54" t="s">
        <v>332</v>
      </c>
      <c r="B54" t="s">
        <v>333</v>
      </c>
      <c r="C54" s="1">
        <v>2003</v>
      </c>
      <c r="D54" s="1">
        <v>17</v>
      </c>
      <c r="E54" t="s">
        <v>334</v>
      </c>
      <c r="F54" s="1" t="s">
        <v>71</v>
      </c>
      <c r="G54" t="s">
        <v>168</v>
      </c>
      <c r="H54" s="6">
        <f>U54+AE54+AO54+AY54+BI54+BS54</f>
        <v>0</v>
      </c>
      <c r="I54" s="6">
        <f>X54+AA54+AH54+AK54+AR54+AU54+BB54+BE54+BL54+BO54+BV54+BY54</f>
        <v>0</v>
      </c>
      <c r="J54" s="1" t="str">
        <f>IF(AND(H54&gt;0,I54&gt;0,K54&gt;=Q54),"Ja","Nein")</f>
        <v>Nein</v>
      </c>
      <c r="K54" s="4">
        <f>MAX(T54,AD54,AN54,AX54,BH54,BR54)+LARGE((T54,AD54,AN54,AX54,BH54,BR54),2)+MAX(W54,Z54,AG54,AJ54,AQ54,AT54,BA54,BD54,BK54,BN54,BU54,BX54)+LARGE((W54,Z54,AG54,AJ54,AQ54,AT54,BA54,BD54,BK54,BN54,BU54,BX54),2)</f>
        <v>76.561000000000007</v>
      </c>
      <c r="L54" s="2">
        <f>VLOOKUP(C54,Quali_W[#All],4,0)</f>
        <v>0</v>
      </c>
      <c r="M54" s="4">
        <f>VLOOKUP(C54,Quali_W[#All],5,0)</f>
        <v>32.200000000000003</v>
      </c>
      <c r="N54" s="4">
        <f>VLOOKUP(C54,Quali_W[#All],6,0)</f>
        <v>41.7</v>
      </c>
      <c r="O54" s="4">
        <f>VLOOKUP(C54,Quali_W[#All],7,0)</f>
        <v>30.3</v>
      </c>
      <c r="P54" s="4">
        <f>VLOOKUP(C54,Quali_W[#All],8,0)</f>
        <v>48.7</v>
      </c>
      <c r="Q54" s="4">
        <f>VLOOKUP(C54,Quali_W[#All],9,0)</f>
        <v>180.8</v>
      </c>
      <c r="R54" s="2">
        <v>0</v>
      </c>
      <c r="S54" s="4">
        <v>24.190999999999999</v>
      </c>
      <c r="T54" s="4">
        <v>31.690999999999999</v>
      </c>
      <c r="U54" s="6">
        <f>IF(AND(R54&gt;=$L54,S54&gt;=$M54,T54&gt;=$N54),1,0)</f>
        <v>0</v>
      </c>
      <c r="V54" s="4">
        <v>27.17</v>
      </c>
      <c r="W54" s="4">
        <v>44.870000000000005</v>
      </c>
      <c r="X54" s="6">
        <f>IF(AND(V54&gt;=$O54,W54&gt;=$P54),1,0)</f>
        <v>0</v>
      </c>
      <c r="Y54" s="4">
        <v>0</v>
      </c>
      <c r="Z54" s="4">
        <v>0</v>
      </c>
      <c r="AA54" s="6">
        <f>IF(AND(Y54&gt;=$O54,Z54&gt;=$P54),1,0)</f>
        <v>0</v>
      </c>
      <c r="AB54" s="2">
        <v>0</v>
      </c>
      <c r="AC54" s="4">
        <v>0</v>
      </c>
      <c r="AD54" s="4">
        <v>0</v>
      </c>
      <c r="AE54" s="6">
        <f>IF(AND(AB54&gt;=$L54,AC54&gt;=$M54,AD54&gt;=$N54),1,0)</f>
        <v>0</v>
      </c>
      <c r="AF54" s="4">
        <v>0</v>
      </c>
      <c r="AG54" s="4">
        <v>0</v>
      </c>
      <c r="AH54" s="6">
        <f>IF(AND(AF54&gt;=$O54,AG54&gt;=$P54),1,0)</f>
        <v>0</v>
      </c>
      <c r="AI54" s="4">
        <v>0</v>
      </c>
      <c r="AJ54" s="4">
        <v>0</v>
      </c>
      <c r="AK54" s="6">
        <f>IF(AND(AI54&gt;=$O54,AJ54&gt;=$P54),1,0)</f>
        <v>0</v>
      </c>
      <c r="AO54" s="6">
        <f>IF(AND(AL54&gt;=$L54,AM54&gt;=$M54,AN54&gt;=$N54),1,0)</f>
        <v>0</v>
      </c>
      <c r="AR54" s="6">
        <f>IF(AND(AP54&gt;=$O54,AQ54&gt;=$P54),1,0)</f>
        <v>0</v>
      </c>
      <c r="AU54" s="6">
        <f>IF(AND(AS54&gt;=$O54,AT54&gt;=$P54),1,0)</f>
        <v>0</v>
      </c>
      <c r="AY54" s="6">
        <f>IF(AND(AV54&gt;=$L54,AW54&gt;=$M54,AX54&gt;=$N54),1,0)</f>
        <v>0</v>
      </c>
      <c r="BB54" s="6">
        <f>IF(AND(AZ54&gt;=$O54,BA54&gt;=$P54),1,0)</f>
        <v>0</v>
      </c>
      <c r="BE54" s="6">
        <f>IF(AND(BC54&gt;=$O54,BD54&gt;=$P54),1,0)</f>
        <v>0</v>
      </c>
      <c r="BI54" s="6">
        <f>IF(AND(BF54&gt;=$L54,BG54&gt;=$M54,BH54&gt;=$N54),1,0)</f>
        <v>0</v>
      </c>
      <c r="BL54" s="6">
        <f>IF(AND(BJ54&gt;=$O54,BK54&gt;=$P54),1,0)</f>
        <v>0</v>
      </c>
      <c r="BO54" s="6">
        <f>IF(AND(BM54&gt;=$O54,BN54&gt;=$P54),1,0)</f>
        <v>0</v>
      </c>
      <c r="BS54" s="6">
        <f t="shared" si="0"/>
        <v>0</v>
      </c>
      <c r="BV54" s="6">
        <f t="shared" si="1"/>
        <v>0</v>
      </c>
      <c r="BY54" s="6">
        <f t="shared" si="2"/>
        <v>0</v>
      </c>
    </row>
    <row r="55" spans="1:77" x14ac:dyDescent="0.3">
      <c r="A55" t="s">
        <v>369</v>
      </c>
      <c r="B55" t="s">
        <v>370</v>
      </c>
      <c r="C55" s="1">
        <v>2005</v>
      </c>
      <c r="D55" s="1">
        <v>15</v>
      </c>
      <c r="E55" t="s">
        <v>287</v>
      </c>
      <c r="F55" s="1" t="s">
        <v>71</v>
      </c>
      <c r="G55" t="s">
        <v>203</v>
      </c>
      <c r="H55" s="6">
        <f>U55+AE55+AO55+AY55+BI55+BS55</f>
        <v>0</v>
      </c>
      <c r="I55" s="6">
        <f>X55+AA55+AH55+AK55+AR55+AU55+BB55+BE55+BL55+BO55+BV55+BY55</f>
        <v>0</v>
      </c>
      <c r="J55" s="1" t="str">
        <f>IF(AND(H55&gt;0,I55&gt;0,K55&gt;=Q55),"Ja","Nein")</f>
        <v>Nein</v>
      </c>
      <c r="K55" s="4">
        <f>MAX(T55,AD55,AN55,AX55,BH55,BR55)+LARGE((T55,AD55,AN55,AX55,BH55,BR55),2)+MAX(W55,Z55,AG55,AJ55,AQ55,AT55,BA55,BD55,BK55,BN55,BU55,BX55)+LARGE((W55,Z55,AG55,AJ55,AQ55,AT55,BA55,BD55,BK55,BN55,BU55,BX55),2)</f>
        <v>76.39</v>
      </c>
      <c r="L55" s="2">
        <f>VLOOKUP(C55,Quali_W[#All],4,0)</f>
        <v>0</v>
      </c>
      <c r="M55" s="4">
        <f>VLOOKUP(C55,Quali_W[#All],5,0)</f>
        <v>31.6</v>
      </c>
      <c r="N55" s="4">
        <f>VLOOKUP(C55,Quali_W[#All],6,0)</f>
        <v>41.1</v>
      </c>
      <c r="O55" s="4">
        <f>VLOOKUP(C55,Quali_W[#All],7,0)</f>
        <v>30</v>
      </c>
      <c r="P55" s="4">
        <f>VLOOKUP(C55,Quali_W[#All],8,0)</f>
        <v>47.5</v>
      </c>
      <c r="Q55" s="4">
        <f>VLOOKUP(C55,Quali_W[#All],9,0)</f>
        <v>177.2</v>
      </c>
      <c r="R55" s="2">
        <v>0</v>
      </c>
      <c r="S55" s="4">
        <v>25.78</v>
      </c>
      <c r="T55" s="4">
        <v>34.980000000000004</v>
      </c>
      <c r="U55" s="6">
        <f>IF(AND(R55&gt;=$L55,S55&gt;=$M55,T55&gt;=$N55),1,0)</f>
        <v>0</v>
      </c>
      <c r="V55" s="4">
        <v>26.810000000000002</v>
      </c>
      <c r="W55" s="4">
        <v>41.41</v>
      </c>
      <c r="X55" s="6">
        <f>IF(AND(V55&gt;=$O55,W55&gt;=$P55),1,0)</f>
        <v>0</v>
      </c>
      <c r="Y55" s="4">
        <v>0</v>
      </c>
      <c r="Z55" s="4">
        <v>0</v>
      </c>
      <c r="AA55" s="6">
        <f>IF(AND(Y55&gt;=$O55,Z55&gt;=$P55),1,0)</f>
        <v>0</v>
      </c>
      <c r="AB55" s="2">
        <v>0</v>
      </c>
      <c r="AC55" s="4">
        <v>0</v>
      </c>
      <c r="AD55" s="4">
        <v>0</v>
      </c>
      <c r="AE55" s="6">
        <f>IF(AND(AB55&gt;=$L55,AC55&gt;=$M55,AD55&gt;=$N55),1,0)</f>
        <v>0</v>
      </c>
      <c r="AF55" s="4">
        <v>0</v>
      </c>
      <c r="AG55" s="4">
        <v>0</v>
      </c>
      <c r="AH55" s="6">
        <f>IF(AND(AF55&gt;=$O55,AG55&gt;=$P55),1,0)</f>
        <v>0</v>
      </c>
      <c r="AI55" s="4">
        <v>0</v>
      </c>
      <c r="AJ55" s="4">
        <v>0</v>
      </c>
      <c r="AK55" s="6">
        <f>IF(AND(AI55&gt;=$O55,AJ55&gt;=$P55),1,0)</f>
        <v>0</v>
      </c>
      <c r="AO55" s="6">
        <f>IF(AND(AL55&gt;=$L55,AM55&gt;=$M55,AN55&gt;=$N55),1,0)</f>
        <v>0</v>
      </c>
      <c r="AR55" s="6">
        <f>IF(AND(AP55&gt;=$O55,AQ55&gt;=$P55),1,0)</f>
        <v>0</v>
      </c>
      <c r="AU55" s="6">
        <f>IF(AND(AS55&gt;=$O55,AT55&gt;=$P55),1,0)</f>
        <v>0</v>
      </c>
      <c r="AY55" s="6">
        <f>IF(AND(AV55&gt;=$L55,AW55&gt;=$M55,AX55&gt;=$N55),1,0)</f>
        <v>0</v>
      </c>
      <c r="BB55" s="6">
        <f>IF(AND(AZ55&gt;=$O55,BA55&gt;=$P55),1,0)</f>
        <v>0</v>
      </c>
      <c r="BE55" s="6">
        <f>IF(AND(BC55&gt;=$O55,BD55&gt;=$P55),1,0)</f>
        <v>0</v>
      </c>
      <c r="BI55" s="6">
        <f>IF(AND(BF55&gt;=$L55,BG55&gt;=$M55,BH55&gt;=$N55),1,0)</f>
        <v>0</v>
      </c>
      <c r="BL55" s="6">
        <f>IF(AND(BJ55&gt;=$O55,BK55&gt;=$P55),1,0)</f>
        <v>0</v>
      </c>
      <c r="BO55" s="6">
        <f>IF(AND(BM55&gt;=$O55,BN55&gt;=$P55),1,0)</f>
        <v>0</v>
      </c>
      <c r="BS55" s="6">
        <f t="shared" si="0"/>
        <v>0</v>
      </c>
      <c r="BV55" s="6">
        <f t="shared" si="1"/>
        <v>0</v>
      </c>
      <c r="BY55" s="6">
        <f t="shared" si="2"/>
        <v>0</v>
      </c>
    </row>
    <row r="56" spans="1:77" x14ac:dyDescent="0.3">
      <c r="A56" t="s">
        <v>377</v>
      </c>
      <c r="B56" t="s">
        <v>365</v>
      </c>
      <c r="C56" s="1">
        <v>2008</v>
      </c>
      <c r="D56" s="1">
        <v>12</v>
      </c>
      <c r="E56" t="s">
        <v>63</v>
      </c>
      <c r="F56" s="1" t="s">
        <v>71</v>
      </c>
      <c r="G56" t="s">
        <v>211</v>
      </c>
      <c r="H56" s="6">
        <f>U56+AE56+AO56+AY56+BI56+BS56</f>
        <v>0</v>
      </c>
      <c r="I56" s="6">
        <f>X56+AA56+AH56+AK56+AR56+AU56+BB56+BE56+BL56+BO56+BV56+BY56</f>
        <v>0</v>
      </c>
      <c r="J56" s="1" t="str">
        <f>IF(AND(H56&gt;0,I56&gt;0,K56&gt;=Q56),"Ja","Nein")</f>
        <v>Nein</v>
      </c>
      <c r="K56" s="4">
        <f>MAX(T56,AD56,AN56,AX56,BH56,BR56)+LARGE((T56,AD56,AN56,AX56,BH56,BR56),2)+MAX(W56,Z56,AG56,AJ56,AQ56,AT56,BA56,BD56,BK56,BN56,BU56,BX56)+LARGE((W56,Z56,AG56,AJ56,AQ56,AT56,BA56,BD56,BK56,BN56,BU56,BX56),2)</f>
        <v>76.344999999999999</v>
      </c>
      <c r="L56" s="2">
        <f>VLOOKUP(C56,Quali_W[#All],4,0)</f>
        <v>0</v>
      </c>
      <c r="M56" s="4">
        <f>VLOOKUP(C56,Quali_W[#All],5,0)</f>
        <v>31.2</v>
      </c>
      <c r="N56" s="4">
        <f>VLOOKUP(C56,Quali_W[#All],6,0)</f>
        <v>40.700000000000003</v>
      </c>
      <c r="O56" s="4">
        <f>VLOOKUP(C56,Quali_W[#All],7,0)</f>
        <v>29.4</v>
      </c>
      <c r="P56" s="4">
        <f>VLOOKUP(C56,Quali_W[#All],8,0)</f>
        <v>46.3</v>
      </c>
      <c r="Q56" s="4">
        <f>VLOOKUP(C56,Quali_W[#All],9,0)</f>
        <v>174</v>
      </c>
      <c r="R56" s="2">
        <v>0</v>
      </c>
      <c r="S56" s="4">
        <v>25.895000000000003</v>
      </c>
      <c r="T56" s="4">
        <v>35.594999999999999</v>
      </c>
      <c r="U56" s="6">
        <f>IF(AND(R56&gt;=$L56,S56&gt;=$M56,T56&gt;=$N56),1,0)</f>
        <v>0</v>
      </c>
      <c r="V56" s="4">
        <v>26.85</v>
      </c>
      <c r="W56" s="4">
        <v>40.75</v>
      </c>
      <c r="X56" s="6">
        <f>IF(AND(V56&gt;=$O56,W56&gt;=$P56),1,0)</f>
        <v>0</v>
      </c>
      <c r="Y56" s="4">
        <v>0</v>
      </c>
      <c r="Z56" s="4">
        <v>0</v>
      </c>
      <c r="AA56" s="6">
        <f>IF(AND(Y56&gt;=$O56,Z56&gt;=$P56),1,0)</f>
        <v>0</v>
      </c>
      <c r="AB56" s="2">
        <v>0</v>
      </c>
      <c r="AC56" s="4">
        <v>0</v>
      </c>
      <c r="AD56" s="4">
        <v>0</v>
      </c>
      <c r="AE56" s="6">
        <f>IF(AND(AB56&gt;=$L56,AC56&gt;=$M56,AD56&gt;=$N56),1,0)</f>
        <v>0</v>
      </c>
      <c r="AF56" s="4">
        <v>0</v>
      </c>
      <c r="AG56" s="4">
        <v>0</v>
      </c>
      <c r="AH56" s="6">
        <f>IF(AND(AF56&gt;=$O56,AG56&gt;=$P56),1,0)</f>
        <v>0</v>
      </c>
      <c r="AI56" s="4">
        <v>0</v>
      </c>
      <c r="AJ56" s="4">
        <v>0</v>
      </c>
      <c r="AK56" s="6">
        <f>IF(AND(AI56&gt;=$O56,AJ56&gt;=$P56),1,0)</f>
        <v>0</v>
      </c>
      <c r="AO56" s="6">
        <f>IF(AND(AL56&gt;=$L56,AM56&gt;=$M56,AN56&gt;=$N56),1,0)</f>
        <v>0</v>
      </c>
      <c r="AR56" s="6">
        <f>IF(AND(AP56&gt;=$O56,AQ56&gt;=$P56),1,0)</f>
        <v>0</v>
      </c>
      <c r="AU56" s="6">
        <f>IF(AND(AS56&gt;=$O56,AT56&gt;=$P56),1,0)</f>
        <v>0</v>
      </c>
      <c r="AY56" s="6">
        <f>IF(AND(AV56&gt;=$L56,AW56&gt;=$M56,AX56&gt;=$N56),1,0)</f>
        <v>0</v>
      </c>
      <c r="BB56" s="6">
        <f>IF(AND(AZ56&gt;=$O56,BA56&gt;=$P56),1,0)</f>
        <v>0</v>
      </c>
      <c r="BE56" s="6">
        <f>IF(AND(BC56&gt;=$O56,BD56&gt;=$P56),1,0)</f>
        <v>0</v>
      </c>
      <c r="BI56" s="6">
        <f>IF(AND(BF56&gt;=$L56,BG56&gt;=$M56,BH56&gt;=$N56),1,0)</f>
        <v>0</v>
      </c>
      <c r="BL56" s="6">
        <f>IF(AND(BJ56&gt;=$O56,BK56&gt;=$P56),1,0)</f>
        <v>0</v>
      </c>
      <c r="BO56" s="6">
        <f>IF(AND(BM56&gt;=$O56,BN56&gt;=$P56),1,0)</f>
        <v>0</v>
      </c>
      <c r="BS56" s="6">
        <f t="shared" si="0"/>
        <v>0</v>
      </c>
      <c r="BV56" s="6">
        <f t="shared" si="1"/>
        <v>0</v>
      </c>
      <c r="BY56" s="6">
        <f t="shared" si="2"/>
        <v>0</v>
      </c>
    </row>
    <row r="57" spans="1:77" x14ac:dyDescent="0.3">
      <c r="A57" t="s">
        <v>395</v>
      </c>
      <c r="B57" t="s">
        <v>396</v>
      </c>
      <c r="C57" s="1">
        <v>2008</v>
      </c>
      <c r="D57" s="1">
        <v>12</v>
      </c>
      <c r="E57" t="s">
        <v>148</v>
      </c>
      <c r="F57" s="1" t="s">
        <v>71</v>
      </c>
      <c r="G57" t="s">
        <v>224</v>
      </c>
      <c r="H57" s="6">
        <f>U57+AE57+AO57+AY57+BI57+BS57</f>
        <v>0</v>
      </c>
      <c r="I57" s="6">
        <f>X57+AA57+AH57+AK57+AR57+AU57+BB57+BE57+BL57+BO57+BV57+BY57</f>
        <v>0</v>
      </c>
      <c r="J57" s="1" t="str">
        <f>IF(AND(H57&gt;0,I57&gt;0,K57&gt;=Q57),"Ja","Nein")</f>
        <v>Nein</v>
      </c>
      <c r="K57" s="4">
        <f>MAX(T57,AD57,AN57,AX57,BH57,BR57)+LARGE((T57,AD57,AN57,AX57,BH57,BR57),2)+MAX(W57,Z57,AG57,AJ57,AQ57,AT57,BA57,BD57,BK57,BN57,BU57,BX57)+LARGE((W57,Z57,AG57,AJ57,AQ57,AT57,BA57,BD57,BK57,BN57,BU57,BX57),2)</f>
        <v>76.110000000000014</v>
      </c>
      <c r="L57" s="2">
        <f>VLOOKUP(C57,Quali_W[#All],4,0)</f>
        <v>0</v>
      </c>
      <c r="M57" s="4">
        <f>VLOOKUP(C57,Quali_W[#All],5,0)</f>
        <v>31.2</v>
      </c>
      <c r="N57" s="4">
        <f>VLOOKUP(C57,Quali_W[#All],6,0)</f>
        <v>40.700000000000003</v>
      </c>
      <c r="O57" s="4">
        <f>VLOOKUP(C57,Quali_W[#All],7,0)</f>
        <v>29.4</v>
      </c>
      <c r="P57" s="4">
        <f>VLOOKUP(C57,Quali_W[#All],8,0)</f>
        <v>46.3</v>
      </c>
      <c r="Q57" s="4">
        <f>VLOOKUP(C57,Quali_W[#All],9,0)</f>
        <v>174</v>
      </c>
      <c r="R57" s="2">
        <v>0</v>
      </c>
      <c r="S57" s="4">
        <v>26.285000000000004</v>
      </c>
      <c r="T57" s="4">
        <v>35.785000000000004</v>
      </c>
      <c r="U57" s="6">
        <f>IF(AND(R57&gt;=$L57,S57&gt;=$M57,T57&gt;=$N57),1,0)</f>
        <v>0</v>
      </c>
      <c r="V57" s="4">
        <v>24.925000000000001</v>
      </c>
      <c r="W57" s="4">
        <v>40.325000000000003</v>
      </c>
      <c r="X57" s="6">
        <f>IF(AND(V57&gt;=$O57,W57&gt;=$P57),1,0)</f>
        <v>0</v>
      </c>
      <c r="Y57" s="4">
        <v>0</v>
      </c>
      <c r="Z57" s="4">
        <v>0</v>
      </c>
      <c r="AA57" s="6">
        <f>IF(AND(Y57&gt;=$O57,Z57&gt;=$P57),1,0)</f>
        <v>0</v>
      </c>
      <c r="AB57" s="2">
        <v>0</v>
      </c>
      <c r="AC57" s="4">
        <v>0</v>
      </c>
      <c r="AD57" s="4">
        <v>0</v>
      </c>
      <c r="AE57" s="6">
        <f>IF(AND(AB57&gt;=$L57,AC57&gt;=$M57,AD57&gt;=$N57),1,0)</f>
        <v>0</v>
      </c>
      <c r="AF57" s="4">
        <v>0</v>
      </c>
      <c r="AG57" s="4">
        <v>0</v>
      </c>
      <c r="AH57" s="6">
        <f>IF(AND(AF57&gt;=$O57,AG57&gt;=$P57),1,0)</f>
        <v>0</v>
      </c>
      <c r="AI57" s="4">
        <v>0</v>
      </c>
      <c r="AJ57" s="4">
        <v>0</v>
      </c>
      <c r="AK57" s="6">
        <f>IF(AND(AI57&gt;=$O57,AJ57&gt;=$P57),1,0)</f>
        <v>0</v>
      </c>
      <c r="AO57" s="6">
        <f>IF(AND(AL57&gt;=$L57,AM57&gt;=$M57,AN57&gt;=$N57),1,0)</f>
        <v>0</v>
      </c>
      <c r="AR57" s="6">
        <f>IF(AND(AP57&gt;=$O57,AQ57&gt;=$P57),1,0)</f>
        <v>0</v>
      </c>
      <c r="AU57" s="6">
        <f>IF(AND(AS57&gt;=$O57,AT57&gt;=$P57),1,0)</f>
        <v>0</v>
      </c>
      <c r="AY57" s="6">
        <f>IF(AND(AV57&gt;=$L57,AW57&gt;=$M57,AX57&gt;=$N57),1,0)</f>
        <v>0</v>
      </c>
      <c r="BB57" s="6">
        <f>IF(AND(AZ57&gt;=$O57,BA57&gt;=$P57),1,0)</f>
        <v>0</v>
      </c>
      <c r="BE57" s="6">
        <f>IF(AND(BC57&gt;=$O57,BD57&gt;=$P57),1,0)</f>
        <v>0</v>
      </c>
      <c r="BI57" s="6">
        <f>IF(AND(BF57&gt;=$L57,BG57&gt;=$M57,BH57&gt;=$N57),1,0)</f>
        <v>0</v>
      </c>
      <c r="BL57" s="6">
        <f>IF(AND(BJ57&gt;=$O57,BK57&gt;=$P57),1,0)</f>
        <v>0</v>
      </c>
      <c r="BO57" s="6">
        <f>IF(AND(BM57&gt;=$O57,BN57&gt;=$P57),1,0)</f>
        <v>0</v>
      </c>
      <c r="BS57" s="6">
        <f t="shared" si="0"/>
        <v>0</v>
      </c>
      <c r="BV57" s="6">
        <f t="shared" si="1"/>
        <v>0</v>
      </c>
      <c r="BY57" s="6">
        <f t="shared" si="2"/>
        <v>0</v>
      </c>
    </row>
    <row r="58" spans="1:77" x14ac:dyDescent="0.3">
      <c r="A58" t="s">
        <v>355</v>
      </c>
      <c r="B58" t="s">
        <v>356</v>
      </c>
      <c r="C58" s="1">
        <v>2005</v>
      </c>
      <c r="D58" s="1">
        <v>15</v>
      </c>
      <c r="E58" t="s">
        <v>287</v>
      </c>
      <c r="F58" s="1" t="s">
        <v>71</v>
      </c>
      <c r="G58" t="s">
        <v>189</v>
      </c>
      <c r="H58" s="6">
        <f>U58+AE58+AO58+AY58+BI58+BS58</f>
        <v>0</v>
      </c>
      <c r="I58" s="6">
        <f>X58+AA58+AH58+AK58+AR58+AU58+BB58+BE58+BL58+BO58+BV58+BY58</f>
        <v>0</v>
      </c>
      <c r="J58" s="1" t="str">
        <f>IF(AND(H58&gt;0,I58&gt;0,K58&gt;=Q58),"Ja","Nein")</f>
        <v>Nein</v>
      </c>
      <c r="K58" s="4">
        <f>MAX(T58,AD58,AN58,AX58,BH58,BR58)+LARGE((T58,AD58,AN58,AX58,BH58,BR58),2)+MAX(W58,Z58,AG58,AJ58,AQ58,AT58,BA58,BD58,BK58,BN58,BU58,BX58)+LARGE((W58,Z58,AG58,AJ58,AQ58,AT58,BA58,BD58,BK58,BN58,BU58,BX58),2)</f>
        <v>75.875</v>
      </c>
      <c r="L58" s="2">
        <f>VLOOKUP(C58,Quali_W[#All],4,0)</f>
        <v>0</v>
      </c>
      <c r="M58" s="4">
        <f>VLOOKUP(C58,Quali_W[#All],5,0)</f>
        <v>31.6</v>
      </c>
      <c r="N58" s="4">
        <f>VLOOKUP(C58,Quali_W[#All],6,0)</f>
        <v>41.1</v>
      </c>
      <c r="O58" s="4">
        <f>VLOOKUP(C58,Quali_W[#All],7,0)</f>
        <v>30</v>
      </c>
      <c r="P58" s="4">
        <f>VLOOKUP(C58,Quali_W[#All],8,0)</f>
        <v>47.5</v>
      </c>
      <c r="Q58" s="4">
        <f>VLOOKUP(C58,Quali_W[#All],9,0)</f>
        <v>177.2</v>
      </c>
      <c r="R58" s="2">
        <v>0</v>
      </c>
      <c r="S58" s="4">
        <v>25.660000000000004</v>
      </c>
      <c r="T58" s="4">
        <v>34.960000000000008</v>
      </c>
      <c r="U58" s="6">
        <f>IF(AND(R58&gt;=$L58,S58&gt;=$M58,T58&gt;=$N58),1,0)</f>
        <v>0</v>
      </c>
      <c r="V58" s="4">
        <v>25.215000000000003</v>
      </c>
      <c r="W58" s="4">
        <v>40.914999999999999</v>
      </c>
      <c r="X58" s="6">
        <f>IF(AND(V58&gt;=$O58,W58&gt;=$P58),1,0)</f>
        <v>0</v>
      </c>
      <c r="Y58" s="4">
        <v>0</v>
      </c>
      <c r="Z58" s="4">
        <v>0</v>
      </c>
      <c r="AA58" s="6">
        <f>IF(AND(Y58&gt;=$O58,Z58&gt;=$P58),1,0)</f>
        <v>0</v>
      </c>
      <c r="AB58" s="2">
        <v>0</v>
      </c>
      <c r="AC58" s="4">
        <v>0</v>
      </c>
      <c r="AD58" s="4">
        <v>0</v>
      </c>
      <c r="AE58" s="6">
        <f>IF(AND(AB58&gt;=$L58,AC58&gt;=$M58,AD58&gt;=$N58),1,0)</f>
        <v>0</v>
      </c>
      <c r="AF58" s="4">
        <v>0</v>
      </c>
      <c r="AG58" s="4">
        <v>0</v>
      </c>
      <c r="AH58" s="6">
        <f>IF(AND(AF58&gt;=$O58,AG58&gt;=$P58),1,0)</f>
        <v>0</v>
      </c>
      <c r="AI58" s="4">
        <v>0</v>
      </c>
      <c r="AJ58" s="4">
        <v>0</v>
      </c>
      <c r="AK58" s="6">
        <f>IF(AND(AI58&gt;=$O58,AJ58&gt;=$P58),1,0)</f>
        <v>0</v>
      </c>
      <c r="AO58" s="6">
        <f>IF(AND(AL58&gt;=$L58,AM58&gt;=$M58,AN58&gt;=$N58),1,0)</f>
        <v>0</v>
      </c>
      <c r="AR58" s="6">
        <f>IF(AND(AP58&gt;=$O58,AQ58&gt;=$P58),1,0)</f>
        <v>0</v>
      </c>
      <c r="AU58" s="6">
        <f>IF(AND(AS58&gt;=$O58,AT58&gt;=$P58),1,0)</f>
        <v>0</v>
      </c>
      <c r="AY58" s="6">
        <f>IF(AND(AV58&gt;=$L58,AW58&gt;=$M58,AX58&gt;=$N58),1,0)</f>
        <v>0</v>
      </c>
      <c r="BB58" s="6">
        <f>IF(AND(AZ58&gt;=$O58,BA58&gt;=$P58),1,0)</f>
        <v>0</v>
      </c>
      <c r="BE58" s="6">
        <f>IF(AND(BC58&gt;=$O58,BD58&gt;=$P58),1,0)</f>
        <v>0</v>
      </c>
      <c r="BI58" s="6">
        <f>IF(AND(BF58&gt;=$L58,BG58&gt;=$M58,BH58&gt;=$N58),1,0)</f>
        <v>0</v>
      </c>
      <c r="BL58" s="6">
        <f>IF(AND(BJ58&gt;=$O58,BK58&gt;=$P58),1,0)</f>
        <v>0</v>
      </c>
      <c r="BO58" s="6">
        <f>IF(AND(BM58&gt;=$O58,BN58&gt;=$P58),1,0)</f>
        <v>0</v>
      </c>
      <c r="BS58" s="6">
        <f t="shared" si="0"/>
        <v>0</v>
      </c>
      <c r="BV58" s="6">
        <f t="shared" si="1"/>
        <v>0</v>
      </c>
      <c r="BY58" s="6">
        <f t="shared" si="2"/>
        <v>0</v>
      </c>
    </row>
    <row r="59" spans="1:77" x14ac:dyDescent="0.3">
      <c r="A59" t="s">
        <v>374</v>
      </c>
      <c r="B59" t="s">
        <v>375</v>
      </c>
      <c r="C59" s="1">
        <v>2008</v>
      </c>
      <c r="D59" s="1">
        <v>12</v>
      </c>
      <c r="E59" t="s">
        <v>291</v>
      </c>
      <c r="F59" s="1" t="s">
        <v>71</v>
      </c>
      <c r="G59" t="s">
        <v>209</v>
      </c>
      <c r="H59" s="6">
        <f>U59+AE59+AO59+AY59+BI59+BS59</f>
        <v>0</v>
      </c>
      <c r="I59" s="6">
        <f>X59+AA59+AH59+AK59+AR59+AU59+BB59+BE59+BL59+BO59+BV59+BY59</f>
        <v>0</v>
      </c>
      <c r="J59" s="1" t="str">
        <f>IF(AND(H59&gt;0,I59&gt;0,K59&gt;=Q59),"Ja","Nein")</f>
        <v>Nein</v>
      </c>
      <c r="K59" s="4">
        <f>MAX(T59,AD59,AN59,AX59,BH59,BR59)+LARGE((T59,AD59,AN59,AX59,BH59,BR59),2)+MAX(W59,Z59,AG59,AJ59,AQ59,AT59,BA59,BD59,BK59,BN59,BU59,BX59)+LARGE((W59,Z59,AG59,AJ59,AQ59,AT59,BA59,BD59,BK59,BN59,BU59,BX59),2)</f>
        <v>75.430000000000007</v>
      </c>
      <c r="L59" s="2">
        <f>VLOOKUP(C59,Quali_W[#All],4,0)</f>
        <v>0</v>
      </c>
      <c r="M59" s="4">
        <f>VLOOKUP(C59,Quali_W[#All],5,0)</f>
        <v>31.2</v>
      </c>
      <c r="N59" s="4">
        <f>VLOOKUP(C59,Quali_W[#All],6,0)</f>
        <v>40.700000000000003</v>
      </c>
      <c r="O59" s="4">
        <f>VLOOKUP(C59,Quali_W[#All],7,0)</f>
        <v>29.4</v>
      </c>
      <c r="P59" s="4">
        <f>VLOOKUP(C59,Quali_W[#All],8,0)</f>
        <v>46.3</v>
      </c>
      <c r="Q59" s="4">
        <f>VLOOKUP(C59,Quali_W[#All],9,0)</f>
        <v>174</v>
      </c>
      <c r="R59" s="2">
        <v>0</v>
      </c>
      <c r="S59" s="4">
        <v>25.755000000000003</v>
      </c>
      <c r="T59" s="4">
        <v>35.555000000000007</v>
      </c>
      <c r="U59" s="6">
        <f>IF(AND(R59&gt;=$L59,S59&gt;=$M59,T59&gt;=$N59),1,0)</f>
        <v>0</v>
      </c>
      <c r="V59" s="4">
        <v>25.375</v>
      </c>
      <c r="W59" s="4">
        <v>39.875</v>
      </c>
      <c r="X59" s="6">
        <f>IF(AND(V59&gt;=$O59,W59&gt;=$P59),1,0)</f>
        <v>0</v>
      </c>
      <c r="Y59" s="4">
        <v>0</v>
      </c>
      <c r="Z59" s="4">
        <v>0</v>
      </c>
      <c r="AA59" s="6">
        <f>IF(AND(Y59&gt;=$O59,Z59&gt;=$P59),1,0)</f>
        <v>0</v>
      </c>
      <c r="AB59" s="2">
        <v>0</v>
      </c>
      <c r="AC59" s="4">
        <v>0</v>
      </c>
      <c r="AD59" s="4">
        <v>0</v>
      </c>
      <c r="AE59" s="6">
        <f>IF(AND(AB59&gt;=$L59,AC59&gt;=$M59,AD59&gt;=$N59),1,0)</f>
        <v>0</v>
      </c>
      <c r="AF59" s="4">
        <v>0</v>
      </c>
      <c r="AG59" s="4">
        <v>0</v>
      </c>
      <c r="AH59" s="6">
        <f>IF(AND(AF59&gt;=$O59,AG59&gt;=$P59),1,0)</f>
        <v>0</v>
      </c>
      <c r="AI59" s="4">
        <v>0</v>
      </c>
      <c r="AJ59" s="4">
        <v>0</v>
      </c>
      <c r="AK59" s="6">
        <f>IF(AND(AI59&gt;=$O59,AJ59&gt;=$P59),1,0)</f>
        <v>0</v>
      </c>
      <c r="AO59" s="6">
        <f>IF(AND(AL59&gt;=$L59,AM59&gt;=$M59,AN59&gt;=$N59),1,0)</f>
        <v>0</v>
      </c>
      <c r="AR59" s="6">
        <f>IF(AND(AP59&gt;=$O59,AQ59&gt;=$P59),1,0)</f>
        <v>0</v>
      </c>
      <c r="AU59" s="6">
        <f>IF(AND(AS59&gt;=$O59,AT59&gt;=$P59),1,0)</f>
        <v>0</v>
      </c>
      <c r="AY59" s="6">
        <f>IF(AND(AV59&gt;=$L59,AW59&gt;=$M59,AX59&gt;=$N59),1,0)</f>
        <v>0</v>
      </c>
      <c r="BB59" s="6">
        <f>IF(AND(AZ59&gt;=$O59,BA59&gt;=$P59),1,0)</f>
        <v>0</v>
      </c>
      <c r="BE59" s="6">
        <f>IF(AND(BC59&gt;=$O59,BD59&gt;=$P59),1,0)</f>
        <v>0</v>
      </c>
      <c r="BI59" s="6">
        <f>IF(AND(BF59&gt;=$L59,BG59&gt;=$M59,BH59&gt;=$N59),1,0)</f>
        <v>0</v>
      </c>
      <c r="BL59" s="6">
        <f>IF(AND(BJ59&gt;=$O59,BK59&gt;=$P59),1,0)</f>
        <v>0</v>
      </c>
      <c r="BO59" s="6">
        <f>IF(AND(BM59&gt;=$O59,BN59&gt;=$P59),1,0)</f>
        <v>0</v>
      </c>
      <c r="BS59" s="6">
        <f t="shared" si="0"/>
        <v>0</v>
      </c>
      <c r="BV59" s="6">
        <f t="shared" si="1"/>
        <v>0</v>
      </c>
      <c r="BY59" s="6">
        <f t="shared" si="2"/>
        <v>0</v>
      </c>
    </row>
    <row r="60" spans="1:77" x14ac:dyDescent="0.3">
      <c r="A60" t="s">
        <v>397</v>
      </c>
      <c r="B60" t="s">
        <v>398</v>
      </c>
      <c r="C60" s="1">
        <v>2008</v>
      </c>
      <c r="D60" s="1">
        <v>12</v>
      </c>
      <c r="E60" t="s">
        <v>307</v>
      </c>
      <c r="F60" s="1" t="s">
        <v>71</v>
      </c>
      <c r="G60" t="s">
        <v>225</v>
      </c>
      <c r="H60" s="6">
        <f>U60+AE60+AO60+AY60+BI60+BS60</f>
        <v>0</v>
      </c>
      <c r="I60" s="6">
        <f>X60+AA60+AH60+AK60+AR60+AU60+BB60+BE60+BL60+BO60+BV60+BY60</f>
        <v>0</v>
      </c>
      <c r="J60" s="1" t="str">
        <f>IF(AND(H60&gt;0,I60&gt;0,K60&gt;=Q60),"Ja","Nein")</f>
        <v>Nein</v>
      </c>
      <c r="K60" s="4">
        <f>MAX(T60,AD60,AN60,AX60,BH60,BR60)+LARGE((T60,AD60,AN60,AX60,BH60,BR60),2)+MAX(W60,Z60,AG60,AJ60,AQ60,AT60,BA60,BD60,BK60,BN60,BU60,BX60)+LARGE((W60,Z60,AG60,AJ60,AQ60,AT60,BA60,BD60,BK60,BN60,BU60,BX60),2)</f>
        <v>75.064999999999998</v>
      </c>
      <c r="L60" s="2">
        <f>VLOOKUP(C60,Quali_W[#All],4,0)</f>
        <v>0</v>
      </c>
      <c r="M60" s="4">
        <f>VLOOKUP(C60,Quali_W[#All],5,0)</f>
        <v>31.2</v>
      </c>
      <c r="N60" s="4">
        <f>VLOOKUP(C60,Quali_W[#All],6,0)</f>
        <v>40.700000000000003</v>
      </c>
      <c r="O60" s="4">
        <f>VLOOKUP(C60,Quali_W[#All],7,0)</f>
        <v>29.4</v>
      </c>
      <c r="P60" s="4">
        <f>VLOOKUP(C60,Quali_W[#All],8,0)</f>
        <v>46.3</v>
      </c>
      <c r="Q60" s="4">
        <f>VLOOKUP(C60,Quali_W[#All],9,0)</f>
        <v>174</v>
      </c>
      <c r="R60" s="2">
        <v>0</v>
      </c>
      <c r="S60" s="4">
        <v>25.914999999999999</v>
      </c>
      <c r="T60" s="4">
        <v>35.515000000000001</v>
      </c>
      <c r="U60" s="6">
        <f>IF(AND(R60&gt;=$L60,S60&gt;=$M60,T60&gt;=$N60),1,0)</f>
        <v>0</v>
      </c>
      <c r="V60" s="4">
        <v>25.650000000000002</v>
      </c>
      <c r="W60" s="4">
        <v>39.549999999999997</v>
      </c>
      <c r="X60" s="6">
        <f>IF(AND(V60&gt;=$O60,W60&gt;=$P60),1,0)</f>
        <v>0</v>
      </c>
      <c r="Y60" s="4">
        <v>0</v>
      </c>
      <c r="Z60" s="4">
        <v>0</v>
      </c>
      <c r="AA60" s="6">
        <f>IF(AND(Y60&gt;=$O60,Z60&gt;=$P60),1,0)</f>
        <v>0</v>
      </c>
      <c r="AB60" s="2">
        <v>0</v>
      </c>
      <c r="AC60" s="4">
        <v>0</v>
      </c>
      <c r="AD60" s="4">
        <v>0</v>
      </c>
      <c r="AE60" s="6">
        <f>IF(AND(AB60&gt;=$L60,AC60&gt;=$M60,AD60&gt;=$N60),1,0)</f>
        <v>0</v>
      </c>
      <c r="AF60" s="4">
        <v>0</v>
      </c>
      <c r="AG60" s="4">
        <v>0</v>
      </c>
      <c r="AH60" s="6">
        <f>IF(AND(AF60&gt;=$O60,AG60&gt;=$P60),1,0)</f>
        <v>0</v>
      </c>
      <c r="AI60" s="4">
        <v>0</v>
      </c>
      <c r="AJ60" s="4">
        <v>0</v>
      </c>
      <c r="AK60" s="6">
        <f>IF(AND(AI60&gt;=$O60,AJ60&gt;=$P60),1,0)</f>
        <v>0</v>
      </c>
      <c r="AO60" s="6">
        <f>IF(AND(AL60&gt;=$L60,AM60&gt;=$M60,AN60&gt;=$N60),1,0)</f>
        <v>0</v>
      </c>
      <c r="AR60" s="6">
        <f>IF(AND(AP60&gt;=$O60,AQ60&gt;=$P60),1,0)</f>
        <v>0</v>
      </c>
      <c r="AU60" s="6">
        <f>IF(AND(AS60&gt;=$O60,AT60&gt;=$P60),1,0)</f>
        <v>0</v>
      </c>
      <c r="AY60" s="6">
        <f>IF(AND(AV60&gt;=$L60,AW60&gt;=$M60,AX60&gt;=$N60),1,0)</f>
        <v>0</v>
      </c>
      <c r="BB60" s="6">
        <f>IF(AND(AZ60&gt;=$O60,BA60&gt;=$P60),1,0)</f>
        <v>0</v>
      </c>
      <c r="BE60" s="6">
        <f>IF(AND(BC60&gt;=$O60,BD60&gt;=$P60),1,0)</f>
        <v>0</v>
      </c>
      <c r="BI60" s="6">
        <f>IF(AND(BF60&gt;=$L60,BG60&gt;=$M60,BH60&gt;=$N60),1,0)</f>
        <v>0</v>
      </c>
      <c r="BL60" s="6">
        <f>IF(AND(BJ60&gt;=$O60,BK60&gt;=$P60),1,0)</f>
        <v>0</v>
      </c>
      <c r="BO60" s="6">
        <f>IF(AND(BM60&gt;=$O60,BN60&gt;=$P60),1,0)</f>
        <v>0</v>
      </c>
      <c r="BS60" s="6">
        <f t="shared" si="0"/>
        <v>0</v>
      </c>
      <c r="BV60" s="6">
        <f t="shared" si="1"/>
        <v>0</v>
      </c>
      <c r="BY60" s="6">
        <f t="shared" si="2"/>
        <v>0</v>
      </c>
    </row>
    <row r="61" spans="1:77" x14ac:dyDescent="0.3">
      <c r="A61" t="s">
        <v>343</v>
      </c>
      <c r="B61" t="s">
        <v>53</v>
      </c>
      <c r="C61" s="1">
        <v>2008</v>
      </c>
      <c r="D61" s="1">
        <v>12</v>
      </c>
      <c r="E61" t="s">
        <v>291</v>
      </c>
      <c r="F61" s="1" t="s">
        <v>71</v>
      </c>
      <c r="G61" t="s">
        <v>212</v>
      </c>
      <c r="H61" s="6">
        <f>U61+AE61+AO61+AY61+BI61+BS61</f>
        <v>0</v>
      </c>
      <c r="I61" s="6">
        <f>X61+AA61+AH61+AK61+AR61+AU61+BB61+BE61+BL61+BO61+BV61+BY61</f>
        <v>0</v>
      </c>
      <c r="J61" s="1" t="str">
        <f>IF(AND(H61&gt;0,I61&gt;0,K61&gt;=Q61),"Ja","Nein")</f>
        <v>Nein</v>
      </c>
      <c r="K61" s="4">
        <f>MAX(T61,AD61,AN61,AX61,BH61,BR61)+LARGE((T61,AD61,AN61,AX61,BH61,BR61),2)+MAX(W61,Z61,AG61,AJ61,AQ61,AT61,BA61,BD61,BK61,BN61,BU61,BX61)+LARGE((W61,Z61,AG61,AJ61,AQ61,AT61,BA61,BD61,BK61,BN61,BU61,BX61),2)</f>
        <v>73.923000000000002</v>
      </c>
      <c r="L61" s="2">
        <f>VLOOKUP(C61,Quali_W[#All],4,0)</f>
        <v>0</v>
      </c>
      <c r="M61" s="4">
        <f>VLOOKUP(C61,Quali_W[#All],5,0)</f>
        <v>31.2</v>
      </c>
      <c r="N61" s="4">
        <f>VLOOKUP(C61,Quali_W[#All],6,0)</f>
        <v>40.700000000000003</v>
      </c>
      <c r="O61" s="4">
        <f>VLOOKUP(C61,Quali_W[#All],7,0)</f>
        <v>29.4</v>
      </c>
      <c r="P61" s="4">
        <f>VLOOKUP(C61,Quali_W[#All],8,0)</f>
        <v>46.3</v>
      </c>
      <c r="Q61" s="4">
        <f>VLOOKUP(C61,Quali_W[#All],9,0)</f>
        <v>174</v>
      </c>
      <c r="R61" s="2">
        <v>0</v>
      </c>
      <c r="S61" s="4">
        <v>26.900000000000002</v>
      </c>
      <c r="T61" s="4">
        <v>36.300000000000004</v>
      </c>
      <c r="U61" s="6">
        <f>IF(AND(R61&gt;=$L61,S61&gt;=$M61,T61&gt;=$N61),1,0)</f>
        <v>0</v>
      </c>
      <c r="V61" s="4">
        <v>23.722999999999999</v>
      </c>
      <c r="W61" s="4">
        <v>37.623000000000005</v>
      </c>
      <c r="X61" s="6">
        <f>IF(AND(V61&gt;=$O61,W61&gt;=$P61),1,0)</f>
        <v>0</v>
      </c>
      <c r="Y61" s="4">
        <v>0</v>
      </c>
      <c r="Z61" s="4">
        <v>0</v>
      </c>
      <c r="AA61" s="6">
        <f>IF(AND(Y61&gt;=$O61,Z61&gt;=$P61),1,0)</f>
        <v>0</v>
      </c>
      <c r="AB61" s="2">
        <v>0</v>
      </c>
      <c r="AC61" s="4">
        <v>0</v>
      </c>
      <c r="AD61" s="4">
        <v>0</v>
      </c>
      <c r="AE61" s="6">
        <f>IF(AND(AB61&gt;=$L61,AC61&gt;=$M61,AD61&gt;=$N61),1,0)</f>
        <v>0</v>
      </c>
      <c r="AF61" s="4">
        <v>0</v>
      </c>
      <c r="AG61" s="4">
        <v>0</v>
      </c>
      <c r="AH61" s="6">
        <f>IF(AND(AF61&gt;=$O61,AG61&gt;=$P61),1,0)</f>
        <v>0</v>
      </c>
      <c r="AI61" s="4">
        <v>0</v>
      </c>
      <c r="AJ61" s="4">
        <v>0</v>
      </c>
      <c r="AK61" s="6">
        <f>IF(AND(AI61&gt;=$O61,AJ61&gt;=$P61),1,0)</f>
        <v>0</v>
      </c>
      <c r="AO61" s="6">
        <f>IF(AND(AL61&gt;=$L61,AM61&gt;=$M61,AN61&gt;=$N61),1,0)</f>
        <v>0</v>
      </c>
      <c r="AR61" s="6">
        <f>IF(AND(AP61&gt;=$O61,AQ61&gt;=$P61),1,0)</f>
        <v>0</v>
      </c>
      <c r="AU61" s="6">
        <f>IF(AND(AS61&gt;=$O61,AT61&gt;=$P61),1,0)</f>
        <v>0</v>
      </c>
      <c r="AY61" s="6">
        <f>IF(AND(AV61&gt;=$L61,AW61&gt;=$M61,AX61&gt;=$N61),1,0)</f>
        <v>0</v>
      </c>
      <c r="BB61" s="6">
        <f>IF(AND(AZ61&gt;=$O61,BA61&gt;=$P61),1,0)</f>
        <v>0</v>
      </c>
      <c r="BE61" s="6">
        <f>IF(AND(BC61&gt;=$O61,BD61&gt;=$P61),1,0)</f>
        <v>0</v>
      </c>
      <c r="BI61" s="6">
        <f>IF(AND(BF61&gt;=$L61,BG61&gt;=$M61,BH61&gt;=$N61),1,0)</f>
        <v>0</v>
      </c>
      <c r="BL61" s="6">
        <f>IF(AND(BJ61&gt;=$O61,BK61&gt;=$P61),1,0)</f>
        <v>0</v>
      </c>
      <c r="BO61" s="6">
        <f>IF(AND(BM61&gt;=$O61,BN61&gt;=$P61),1,0)</f>
        <v>0</v>
      </c>
      <c r="BS61" s="6">
        <f t="shared" si="0"/>
        <v>0</v>
      </c>
      <c r="BV61" s="6">
        <f t="shared" si="1"/>
        <v>0</v>
      </c>
      <c r="BY61" s="6">
        <f t="shared" si="2"/>
        <v>0</v>
      </c>
    </row>
    <row r="62" spans="1:77" x14ac:dyDescent="0.3">
      <c r="A62" t="s">
        <v>357</v>
      </c>
      <c r="B62" t="s">
        <v>358</v>
      </c>
      <c r="C62" s="1">
        <v>2006</v>
      </c>
      <c r="D62" s="1">
        <v>14</v>
      </c>
      <c r="E62" t="s">
        <v>67</v>
      </c>
      <c r="F62" s="1" t="s">
        <v>71</v>
      </c>
      <c r="G62" t="s">
        <v>192</v>
      </c>
      <c r="H62" s="6">
        <f>U62+AE62+AO62+AY62+BI62+BS62</f>
        <v>0</v>
      </c>
      <c r="I62" s="6">
        <f>X62+AA62+AH62+AK62+AR62+AU62+BB62+BE62+BL62+BO62+BV62+BY62</f>
        <v>0</v>
      </c>
      <c r="J62" s="1" t="str">
        <f>IF(AND(H62&gt;0,I62&gt;0,K62&gt;=Q62),"Ja","Nein")</f>
        <v>Nein</v>
      </c>
      <c r="K62" s="4">
        <f>MAX(T62,AD62,AN62,AX62,BH62,BR62)+LARGE((T62,AD62,AN62,AX62,BH62,BR62),2)+MAX(W62,Z62,AG62,AJ62,AQ62,AT62,BA62,BD62,BK62,BN62,BU62,BX62)+LARGE((W62,Z62,AG62,AJ62,AQ62,AT62,BA62,BD62,BK62,BN62,BU62,BX62),2)</f>
        <v>73.765000000000015</v>
      </c>
      <c r="L62" s="2">
        <f>VLOOKUP(C62,Quali_W[#All],4,0)</f>
        <v>0</v>
      </c>
      <c r="M62" s="4">
        <f>VLOOKUP(C62,Quali_W[#All],5,0)</f>
        <v>31.2</v>
      </c>
      <c r="N62" s="4">
        <f>VLOOKUP(C62,Quali_W[#All],6,0)</f>
        <v>40.700000000000003</v>
      </c>
      <c r="O62" s="4">
        <f>VLOOKUP(C62,Quali_W[#All],7,0)</f>
        <v>29.8</v>
      </c>
      <c r="P62" s="4">
        <f>VLOOKUP(C62,Quali_W[#All],8,0)</f>
        <v>47.1</v>
      </c>
      <c r="Q62" s="4">
        <f>VLOOKUP(C62,Quali_W[#All],9,0)</f>
        <v>175.6</v>
      </c>
      <c r="R62" s="2">
        <v>0</v>
      </c>
      <c r="S62" s="4">
        <v>25.130000000000003</v>
      </c>
      <c r="T62" s="4">
        <v>34.430000000000007</v>
      </c>
      <c r="U62" s="6">
        <f>IF(AND(R62&gt;=$L62,S62&gt;=$M62,T62&gt;=$N62),1,0)</f>
        <v>0</v>
      </c>
      <c r="V62" s="4">
        <v>24.435000000000002</v>
      </c>
      <c r="W62" s="4">
        <v>39.335000000000001</v>
      </c>
      <c r="X62" s="6">
        <f>IF(AND(V62&gt;=$O62,W62&gt;=$P62),1,0)</f>
        <v>0</v>
      </c>
      <c r="Y62" s="4">
        <v>0</v>
      </c>
      <c r="Z62" s="4">
        <v>0</v>
      </c>
      <c r="AA62" s="6">
        <f>IF(AND(Y62&gt;=$O62,Z62&gt;=$P62),1,0)</f>
        <v>0</v>
      </c>
      <c r="AB62" s="2">
        <v>0</v>
      </c>
      <c r="AC62" s="4">
        <v>0</v>
      </c>
      <c r="AD62" s="4">
        <v>0</v>
      </c>
      <c r="AE62" s="6">
        <f>IF(AND(AB62&gt;=$L62,AC62&gt;=$M62,AD62&gt;=$N62),1,0)</f>
        <v>0</v>
      </c>
      <c r="AF62" s="4">
        <v>0</v>
      </c>
      <c r="AG62" s="4">
        <v>0</v>
      </c>
      <c r="AH62" s="6">
        <f>IF(AND(AF62&gt;=$O62,AG62&gt;=$P62),1,0)</f>
        <v>0</v>
      </c>
      <c r="AI62" s="4">
        <v>0</v>
      </c>
      <c r="AJ62" s="4">
        <v>0</v>
      </c>
      <c r="AK62" s="6">
        <f>IF(AND(AI62&gt;=$O62,AJ62&gt;=$P62),1,0)</f>
        <v>0</v>
      </c>
      <c r="AO62" s="6">
        <f>IF(AND(AL62&gt;=$L62,AM62&gt;=$M62,AN62&gt;=$N62),1,0)</f>
        <v>0</v>
      </c>
      <c r="AR62" s="6">
        <f>IF(AND(AP62&gt;=$O62,AQ62&gt;=$P62),1,0)</f>
        <v>0</v>
      </c>
      <c r="AU62" s="6">
        <f>IF(AND(AS62&gt;=$O62,AT62&gt;=$P62),1,0)</f>
        <v>0</v>
      </c>
      <c r="AY62" s="6">
        <f>IF(AND(AV62&gt;=$L62,AW62&gt;=$M62,AX62&gt;=$N62),1,0)</f>
        <v>0</v>
      </c>
      <c r="BB62" s="6">
        <f>IF(AND(AZ62&gt;=$O62,BA62&gt;=$P62),1,0)</f>
        <v>0</v>
      </c>
      <c r="BE62" s="6">
        <f>IF(AND(BC62&gt;=$O62,BD62&gt;=$P62),1,0)</f>
        <v>0</v>
      </c>
      <c r="BI62" s="6">
        <f>IF(AND(BF62&gt;=$L62,BG62&gt;=$M62,BH62&gt;=$N62),1,0)</f>
        <v>0</v>
      </c>
      <c r="BL62" s="6">
        <f>IF(AND(BJ62&gt;=$O62,BK62&gt;=$P62),1,0)</f>
        <v>0</v>
      </c>
      <c r="BO62" s="6">
        <f>IF(AND(BM62&gt;=$O62,BN62&gt;=$P62),1,0)</f>
        <v>0</v>
      </c>
      <c r="BS62" s="6">
        <f t="shared" si="0"/>
        <v>0</v>
      </c>
      <c r="BV62" s="6">
        <f t="shared" si="1"/>
        <v>0</v>
      </c>
      <c r="BY62" s="6">
        <f t="shared" si="2"/>
        <v>0</v>
      </c>
    </row>
    <row r="63" spans="1:77" x14ac:dyDescent="0.3">
      <c r="A63" t="s">
        <v>346</v>
      </c>
      <c r="B63" t="s">
        <v>347</v>
      </c>
      <c r="C63" s="1">
        <v>2004</v>
      </c>
      <c r="D63" s="1">
        <v>16</v>
      </c>
      <c r="E63" t="s">
        <v>287</v>
      </c>
      <c r="F63" s="1" t="s">
        <v>71</v>
      </c>
      <c r="G63" t="s">
        <v>179</v>
      </c>
      <c r="H63" s="6">
        <f>U63+AE63+AO63+AY63+BI63+BS63</f>
        <v>0</v>
      </c>
      <c r="I63" s="6">
        <f>X63+AA63+AH63+AK63+AR63+AU63+BB63+BE63+BL63+BO63+BV63+BY63</f>
        <v>0</v>
      </c>
      <c r="J63" s="1" t="str">
        <f>IF(AND(H63&gt;0,I63&gt;0,K63&gt;=Q63),"Ja","Nein")</f>
        <v>Nein</v>
      </c>
      <c r="K63" s="4">
        <f>MAX(T63,AD63,AN63,AX63,BH63,BR63)+LARGE((T63,AD63,AN63,AX63,BH63,BR63),2)+MAX(W63,Z63,AG63,AJ63,AQ63,AT63,BA63,BD63,BK63,BN63,BU63,BX63)+LARGE((W63,Z63,AG63,AJ63,AQ63,AT63,BA63,BD63,BK63,BN63,BU63,BX63),2)</f>
        <v>72.88</v>
      </c>
      <c r="L63" s="2">
        <f>VLOOKUP(C63,Quali_W[#All],4,0)</f>
        <v>0</v>
      </c>
      <c r="M63" s="4">
        <f>VLOOKUP(C63,Quali_W[#All],5,0)</f>
        <v>31.8</v>
      </c>
      <c r="N63" s="4">
        <f>VLOOKUP(C63,Quali_W[#All],6,0)</f>
        <v>41.3</v>
      </c>
      <c r="O63" s="4">
        <f>VLOOKUP(C63,Quali_W[#All],7,0)</f>
        <v>30.2</v>
      </c>
      <c r="P63" s="4">
        <f>VLOOKUP(C63,Quali_W[#All],8,0)</f>
        <v>48.1</v>
      </c>
      <c r="Q63" s="4">
        <f>VLOOKUP(C63,Quali_W[#All],9,0)</f>
        <v>178.8</v>
      </c>
      <c r="R63" s="2">
        <v>0</v>
      </c>
      <c r="S63" s="4">
        <v>24.755000000000003</v>
      </c>
      <c r="T63" s="4">
        <v>33.755000000000003</v>
      </c>
      <c r="U63" s="6">
        <f>IF(AND(R63&gt;=$L63,S63&gt;=$M63,T63&gt;=$N63),1,0)</f>
        <v>0</v>
      </c>
      <c r="V63" s="4">
        <v>24.825000000000003</v>
      </c>
      <c r="W63" s="4">
        <v>39.125</v>
      </c>
      <c r="X63" s="6">
        <f>IF(AND(V63&gt;=$O63,W63&gt;=$P63),1,0)</f>
        <v>0</v>
      </c>
      <c r="Y63" s="4">
        <v>0</v>
      </c>
      <c r="Z63" s="4">
        <v>0</v>
      </c>
      <c r="AA63" s="6">
        <f>IF(AND(Y63&gt;=$O63,Z63&gt;=$P63),1,0)</f>
        <v>0</v>
      </c>
      <c r="AB63" s="2">
        <v>0</v>
      </c>
      <c r="AC63" s="4">
        <v>0</v>
      </c>
      <c r="AD63" s="4">
        <v>0</v>
      </c>
      <c r="AE63" s="6">
        <f>IF(AND(AB63&gt;=$L63,AC63&gt;=$M63,AD63&gt;=$N63),1,0)</f>
        <v>0</v>
      </c>
      <c r="AF63" s="4">
        <v>0</v>
      </c>
      <c r="AG63" s="4">
        <v>0</v>
      </c>
      <c r="AH63" s="6">
        <f>IF(AND(AF63&gt;=$O63,AG63&gt;=$P63),1,0)</f>
        <v>0</v>
      </c>
      <c r="AI63" s="4">
        <v>0</v>
      </c>
      <c r="AJ63" s="4">
        <v>0</v>
      </c>
      <c r="AK63" s="6">
        <f>IF(AND(AI63&gt;=$O63,AJ63&gt;=$P63),1,0)</f>
        <v>0</v>
      </c>
      <c r="AO63" s="6">
        <f>IF(AND(AL63&gt;=$L63,AM63&gt;=$M63,AN63&gt;=$N63),1,0)</f>
        <v>0</v>
      </c>
      <c r="AR63" s="6">
        <f>IF(AND(AP63&gt;=$O63,AQ63&gt;=$P63),1,0)</f>
        <v>0</v>
      </c>
      <c r="AU63" s="6">
        <f>IF(AND(AS63&gt;=$O63,AT63&gt;=$P63),1,0)</f>
        <v>0</v>
      </c>
      <c r="AY63" s="6">
        <f>IF(AND(AV63&gt;=$L63,AW63&gt;=$M63,AX63&gt;=$N63),1,0)</f>
        <v>0</v>
      </c>
      <c r="BB63" s="6">
        <f>IF(AND(AZ63&gt;=$O63,BA63&gt;=$P63),1,0)</f>
        <v>0</v>
      </c>
      <c r="BE63" s="6">
        <f>IF(AND(BC63&gt;=$O63,BD63&gt;=$P63),1,0)</f>
        <v>0</v>
      </c>
      <c r="BI63" s="6">
        <f>IF(AND(BF63&gt;=$L63,BG63&gt;=$M63,BH63&gt;=$N63),1,0)</f>
        <v>0</v>
      </c>
      <c r="BL63" s="6">
        <f>IF(AND(BJ63&gt;=$O63,BK63&gt;=$P63),1,0)</f>
        <v>0</v>
      </c>
      <c r="BO63" s="6">
        <f>IF(AND(BM63&gt;=$O63,BN63&gt;=$P63),1,0)</f>
        <v>0</v>
      </c>
      <c r="BS63" s="6">
        <f t="shared" si="0"/>
        <v>0</v>
      </c>
      <c r="BV63" s="6">
        <f t="shared" si="1"/>
        <v>0</v>
      </c>
      <c r="BY63" s="6">
        <f t="shared" si="2"/>
        <v>0</v>
      </c>
    </row>
    <row r="64" spans="1:77" x14ac:dyDescent="0.3">
      <c r="A64" t="s">
        <v>76</v>
      </c>
      <c r="B64" t="s">
        <v>77</v>
      </c>
      <c r="C64" s="1">
        <v>2004</v>
      </c>
      <c r="D64" s="1">
        <v>16</v>
      </c>
      <c r="E64" t="s">
        <v>139</v>
      </c>
      <c r="F64" s="1" t="s">
        <v>71</v>
      </c>
      <c r="G64" t="s">
        <v>177</v>
      </c>
      <c r="H64" s="6">
        <f>U64+AE64+AO64+AY64+BI64+BS64</f>
        <v>1</v>
      </c>
      <c r="I64" s="6">
        <f>X64+AA64+AH64+AK64+AR64+AU64+BB64+BE64+BL64+BO64+BV64+BY64</f>
        <v>0</v>
      </c>
      <c r="J64" s="1" t="str">
        <f>IF(AND(H64&gt;0,I64&gt;0,K64&gt;=Q64),"Ja","Nein")</f>
        <v>Nein</v>
      </c>
      <c r="K64" s="4">
        <f>MAX(T64,AD64,AN64,AX64,BH64,BR64)+LARGE((T64,AD64,AN64,AX64,BH64,BR64),2)+MAX(W64,Z64,AG64,AJ64,AQ64,AT64,BA64,BD64,BK64,BN64,BU64,BX64)+LARGE((W64,Z64,AG64,AJ64,AQ64,AT64,BA64,BD64,BK64,BN64,BU64,BX64),2)</f>
        <v>71.637</v>
      </c>
      <c r="L64" s="2">
        <f>VLOOKUP(C64,Quali_W[#All],4,0)</f>
        <v>0</v>
      </c>
      <c r="M64" s="4">
        <f>VLOOKUP(C64,Quali_W[#All],5,0)</f>
        <v>31.8</v>
      </c>
      <c r="N64" s="4">
        <f>VLOOKUP(C64,Quali_W[#All],6,0)</f>
        <v>41.3</v>
      </c>
      <c r="O64" s="4">
        <f>VLOOKUP(C64,Quali_W[#All],7,0)</f>
        <v>30.2</v>
      </c>
      <c r="P64" s="4">
        <f>VLOOKUP(C64,Quali_W[#All],8,0)</f>
        <v>48.1</v>
      </c>
      <c r="Q64" s="4">
        <f>VLOOKUP(C64,Quali_W[#All],9,0)</f>
        <v>178.8</v>
      </c>
      <c r="R64" s="2">
        <v>0</v>
      </c>
      <c r="S64" s="4">
        <v>33.055000000000007</v>
      </c>
      <c r="T64" s="4">
        <v>42.355000000000004</v>
      </c>
      <c r="U64" s="6">
        <f>IF(AND(R64&gt;=$L64,S64&gt;=$M64,T64&gt;=$N64),1,0)</f>
        <v>1</v>
      </c>
      <c r="V64" s="4">
        <v>17.782</v>
      </c>
      <c r="W64" s="4">
        <v>29.281999999999996</v>
      </c>
      <c r="X64" s="6">
        <f>IF(AND(V64&gt;=$O64,W64&gt;=$P64),1,0)</f>
        <v>0</v>
      </c>
      <c r="Y64" s="4">
        <v>0</v>
      </c>
      <c r="Z64" s="4">
        <v>0</v>
      </c>
      <c r="AA64" s="6">
        <f>IF(AND(Y64&gt;=$O64,Z64&gt;=$P64),1,0)</f>
        <v>0</v>
      </c>
      <c r="AB64" s="2">
        <v>0</v>
      </c>
      <c r="AC64" s="4">
        <v>0</v>
      </c>
      <c r="AD64" s="4">
        <v>0</v>
      </c>
      <c r="AE64" s="6">
        <f>IF(AND(AB64&gt;=$L64,AC64&gt;=$M64,AD64&gt;=$N64),1,0)</f>
        <v>0</v>
      </c>
      <c r="AF64" s="4">
        <v>0</v>
      </c>
      <c r="AG64" s="4">
        <v>0</v>
      </c>
      <c r="AH64" s="6">
        <f>IF(AND(AF64&gt;=$O64,AG64&gt;=$P64),1,0)</f>
        <v>0</v>
      </c>
      <c r="AI64" s="4">
        <v>0</v>
      </c>
      <c r="AJ64" s="4">
        <v>0</v>
      </c>
      <c r="AK64" s="6">
        <f>IF(AND(AI64&gt;=$O64,AJ64&gt;=$P64),1,0)</f>
        <v>0</v>
      </c>
      <c r="AO64" s="6">
        <f>IF(AND(AL64&gt;=$L64,AM64&gt;=$M64,AN64&gt;=$N64),1,0)</f>
        <v>0</v>
      </c>
      <c r="AR64" s="6">
        <f>IF(AND(AP64&gt;=$O64,AQ64&gt;=$P64),1,0)</f>
        <v>0</v>
      </c>
      <c r="AU64" s="6">
        <f>IF(AND(AS64&gt;=$O64,AT64&gt;=$P64),1,0)</f>
        <v>0</v>
      </c>
      <c r="AY64" s="6">
        <f>IF(AND(AV64&gt;=$L64,AW64&gt;=$M64,AX64&gt;=$N64),1,0)</f>
        <v>0</v>
      </c>
      <c r="BB64" s="6">
        <f>IF(AND(AZ64&gt;=$O64,BA64&gt;=$P64),1,0)</f>
        <v>0</v>
      </c>
      <c r="BE64" s="6">
        <f>IF(AND(BC64&gt;=$O64,BD64&gt;=$P64),1,0)</f>
        <v>0</v>
      </c>
      <c r="BI64" s="6">
        <f>IF(AND(BF64&gt;=$L64,BG64&gt;=$M64,BH64&gt;=$N64),1,0)</f>
        <v>0</v>
      </c>
      <c r="BL64" s="6">
        <f>IF(AND(BJ64&gt;=$O64,BK64&gt;=$P64),1,0)</f>
        <v>0</v>
      </c>
      <c r="BO64" s="6">
        <f>IF(AND(BM64&gt;=$O64,BN64&gt;=$P64),1,0)</f>
        <v>0</v>
      </c>
      <c r="BS64" s="6">
        <f t="shared" si="0"/>
        <v>0</v>
      </c>
      <c r="BV64" s="6">
        <f t="shared" si="1"/>
        <v>0</v>
      </c>
      <c r="BY64" s="6">
        <f t="shared" si="2"/>
        <v>0</v>
      </c>
    </row>
    <row r="65" spans="1:77" x14ac:dyDescent="0.3">
      <c r="A65" t="s">
        <v>317</v>
      </c>
      <c r="B65" t="s">
        <v>376</v>
      </c>
      <c r="C65" s="1">
        <v>2008</v>
      </c>
      <c r="D65" s="1">
        <v>12</v>
      </c>
      <c r="E65" t="s">
        <v>141</v>
      </c>
      <c r="F65" s="1" t="s">
        <v>71</v>
      </c>
      <c r="G65" t="s">
        <v>210</v>
      </c>
      <c r="H65" s="6">
        <f>U65+AE65+AO65+AY65+BI65+BS65</f>
        <v>0</v>
      </c>
      <c r="I65" s="6">
        <f>X65+AA65+AH65+AK65+AR65+AU65+BB65+BE65+BL65+BO65+BV65+BY65</f>
        <v>0</v>
      </c>
      <c r="J65" s="1" t="str">
        <f>IF(AND(H65&gt;0,I65&gt;0,K65&gt;=Q65),"Ja","Nein")</f>
        <v>Nein</v>
      </c>
      <c r="K65" s="4">
        <f>MAX(T65,AD65,AN65,AX65,BH65,BR65)+LARGE((T65,AD65,AN65,AX65,BH65,BR65),2)+MAX(W65,Z65,AG65,AJ65,AQ65,AT65,BA65,BD65,BK65,BN65,BU65,BX65)+LARGE((W65,Z65,AG65,AJ65,AQ65,AT65,BA65,BD65,BK65,BN65,BU65,BX65),2)</f>
        <v>71.128</v>
      </c>
      <c r="L65" s="2">
        <f>VLOOKUP(C65,Quali_W[#All],4,0)</f>
        <v>0</v>
      </c>
      <c r="M65" s="4">
        <f>VLOOKUP(C65,Quali_W[#All],5,0)</f>
        <v>31.2</v>
      </c>
      <c r="N65" s="4">
        <f>VLOOKUP(C65,Quali_W[#All],6,0)</f>
        <v>40.700000000000003</v>
      </c>
      <c r="O65" s="4">
        <f>VLOOKUP(C65,Quali_W[#All],7,0)</f>
        <v>29.4</v>
      </c>
      <c r="P65" s="4">
        <f>VLOOKUP(C65,Quali_W[#All],8,0)</f>
        <v>46.3</v>
      </c>
      <c r="Q65" s="4">
        <f>VLOOKUP(C65,Quali_W[#All],9,0)</f>
        <v>174</v>
      </c>
      <c r="R65" s="2">
        <v>0</v>
      </c>
      <c r="S65" s="4">
        <v>25.580000000000002</v>
      </c>
      <c r="T65" s="4">
        <v>35.08</v>
      </c>
      <c r="U65" s="6">
        <f>IF(AND(R65&gt;=$L65,S65&gt;=$M65,T65&gt;=$N65),1,0)</f>
        <v>0</v>
      </c>
      <c r="V65" s="4">
        <v>23.448</v>
      </c>
      <c r="W65" s="4">
        <v>36.048000000000002</v>
      </c>
      <c r="X65" s="6">
        <f>IF(AND(V65&gt;=$O65,W65&gt;=$P65),1,0)</f>
        <v>0</v>
      </c>
      <c r="Y65" s="4">
        <v>0</v>
      </c>
      <c r="Z65" s="4">
        <v>0</v>
      </c>
      <c r="AA65" s="6">
        <f>IF(AND(Y65&gt;=$O65,Z65&gt;=$P65),1,0)</f>
        <v>0</v>
      </c>
      <c r="AB65" s="2">
        <v>0</v>
      </c>
      <c r="AC65" s="4">
        <v>0</v>
      </c>
      <c r="AD65" s="4">
        <v>0</v>
      </c>
      <c r="AE65" s="6">
        <f>IF(AND(AB65&gt;=$L65,AC65&gt;=$M65,AD65&gt;=$N65),1,0)</f>
        <v>0</v>
      </c>
      <c r="AF65" s="4">
        <v>0</v>
      </c>
      <c r="AG65" s="4">
        <v>0</v>
      </c>
      <c r="AH65" s="6">
        <f>IF(AND(AF65&gt;=$O65,AG65&gt;=$P65),1,0)</f>
        <v>0</v>
      </c>
      <c r="AI65" s="4">
        <v>0</v>
      </c>
      <c r="AJ65" s="4">
        <v>0</v>
      </c>
      <c r="AK65" s="6">
        <f>IF(AND(AI65&gt;=$O65,AJ65&gt;=$P65),1,0)</f>
        <v>0</v>
      </c>
      <c r="AO65" s="6">
        <f>IF(AND(AL65&gt;=$L65,AM65&gt;=$M65,AN65&gt;=$N65),1,0)</f>
        <v>0</v>
      </c>
      <c r="AR65" s="6">
        <f>IF(AND(AP65&gt;=$O65,AQ65&gt;=$P65),1,0)</f>
        <v>0</v>
      </c>
      <c r="AU65" s="6">
        <f>IF(AND(AS65&gt;=$O65,AT65&gt;=$P65),1,0)</f>
        <v>0</v>
      </c>
      <c r="AY65" s="6">
        <f>IF(AND(AV65&gt;=$L65,AW65&gt;=$M65,AX65&gt;=$N65),1,0)</f>
        <v>0</v>
      </c>
      <c r="BB65" s="6">
        <f>IF(AND(AZ65&gt;=$O65,BA65&gt;=$P65),1,0)</f>
        <v>0</v>
      </c>
      <c r="BE65" s="6">
        <f>IF(AND(BC65&gt;=$O65,BD65&gt;=$P65),1,0)</f>
        <v>0</v>
      </c>
      <c r="BI65" s="6">
        <f>IF(AND(BF65&gt;=$L65,BG65&gt;=$M65,BH65&gt;=$N65),1,0)</f>
        <v>0</v>
      </c>
      <c r="BL65" s="6">
        <f>IF(AND(BJ65&gt;=$O65,BK65&gt;=$P65),1,0)</f>
        <v>0</v>
      </c>
      <c r="BO65" s="6">
        <f>IF(AND(BM65&gt;=$O65,BN65&gt;=$P65),1,0)</f>
        <v>0</v>
      </c>
      <c r="BS65" s="6">
        <f t="shared" si="0"/>
        <v>0</v>
      </c>
      <c r="BV65" s="6">
        <f t="shared" si="1"/>
        <v>0</v>
      </c>
      <c r="BY65" s="6">
        <f t="shared" si="2"/>
        <v>0</v>
      </c>
    </row>
    <row r="66" spans="1:77" x14ac:dyDescent="0.3">
      <c r="A66" t="s">
        <v>388</v>
      </c>
      <c r="B66" t="s">
        <v>389</v>
      </c>
      <c r="C66" s="1">
        <v>2008</v>
      </c>
      <c r="D66" s="1">
        <v>12</v>
      </c>
      <c r="E66" t="s">
        <v>318</v>
      </c>
      <c r="F66" s="1" t="s">
        <v>71</v>
      </c>
      <c r="G66" t="s">
        <v>220</v>
      </c>
      <c r="H66" s="6">
        <f>U66+AE66+AO66+AY66+BI66+BS66</f>
        <v>0</v>
      </c>
      <c r="I66" s="6">
        <f>X66+AA66+AH66+AK66+AR66+AU66+BB66+BE66+BL66+BO66+BV66+BY66</f>
        <v>0</v>
      </c>
      <c r="J66" s="1" t="str">
        <f>IF(AND(H66&gt;0,I66&gt;0,K66&gt;=Q66),"Ja","Nein")</f>
        <v>Nein</v>
      </c>
      <c r="K66" s="4">
        <f>MAX(T66,AD66,AN66,AX66,BH66,BR66)+LARGE((T66,AD66,AN66,AX66,BH66,BR66),2)+MAX(W66,Z66,AG66,AJ66,AQ66,AT66,BA66,BD66,BK66,BN66,BU66,BX66)+LARGE((W66,Z66,AG66,AJ66,AQ66,AT66,BA66,BD66,BK66,BN66,BU66,BX66),2)</f>
        <v>71.004999999999995</v>
      </c>
      <c r="L66" s="2">
        <f>VLOOKUP(C66,Quali_W[#All],4,0)</f>
        <v>0</v>
      </c>
      <c r="M66" s="4">
        <f>VLOOKUP(C66,Quali_W[#All],5,0)</f>
        <v>31.2</v>
      </c>
      <c r="N66" s="4">
        <f>VLOOKUP(C66,Quali_W[#All],6,0)</f>
        <v>40.700000000000003</v>
      </c>
      <c r="O66" s="4">
        <f>VLOOKUP(C66,Quali_W[#All],7,0)</f>
        <v>29.4</v>
      </c>
      <c r="P66" s="4">
        <f>VLOOKUP(C66,Quali_W[#All],8,0)</f>
        <v>46.3</v>
      </c>
      <c r="Q66" s="4">
        <f>VLOOKUP(C66,Quali_W[#All],9,0)</f>
        <v>174</v>
      </c>
      <c r="R66" s="2">
        <v>0</v>
      </c>
      <c r="S66" s="4">
        <v>23.734999999999999</v>
      </c>
      <c r="T66" s="4">
        <v>33.734999999999999</v>
      </c>
      <c r="U66" s="6">
        <f>IF(AND(R66&gt;=$L66,S66&gt;=$M66,T66&gt;=$N66),1,0)</f>
        <v>0</v>
      </c>
      <c r="V66" s="4">
        <v>23.270000000000003</v>
      </c>
      <c r="W66" s="4">
        <v>37.269999999999996</v>
      </c>
      <c r="X66" s="6">
        <f>IF(AND(V66&gt;=$O66,W66&gt;=$P66),1,0)</f>
        <v>0</v>
      </c>
      <c r="Y66" s="4">
        <v>0</v>
      </c>
      <c r="Z66" s="4">
        <v>0</v>
      </c>
      <c r="AA66" s="6">
        <f>IF(AND(Y66&gt;=$O66,Z66&gt;=$P66),1,0)</f>
        <v>0</v>
      </c>
      <c r="AB66" s="2">
        <v>0</v>
      </c>
      <c r="AC66" s="4">
        <v>0</v>
      </c>
      <c r="AD66" s="4">
        <v>0</v>
      </c>
      <c r="AE66" s="6">
        <f>IF(AND(AB66&gt;=$L66,AC66&gt;=$M66,AD66&gt;=$N66),1,0)</f>
        <v>0</v>
      </c>
      <c r="AF66" s="4">
        <v>0</v>
      </c>
      <c r="AG66" s="4">
        <v>0</v>
      </c>
      <c r="AH66" s="6">
        <f>IF(AND(AF66&gt;=$O66,AG66&gt;=$P66),1,0)</f>
        <v>0</v>
      </c>
      <c r="AI66" s="4">
        <v>0</v>
      </c>
      <c r="AJ66" s="4">
        <v>0</v>
      </c>
      <c r="AK66" s="6">
        <f>IF(AND(AI66&gt;=$O66,AJ66&gt;=$P66),1,0)</f>
        <v>0</v>
      </c>
      <c r="AO66" s="6">
        <f>IF(AND(AL66&gt;=$L66,AM66&gt;=$M66,AN66&gt;=$N66),1,0)</f>
        <v>0</v>
      </c>
      <c r="AR66" s="6">
        <f>IF(AND(AP66&gt;=$O66,AQ66&gt;=$P66),1,0)</f>
        <v>0</v>
      </c>
      <c r="AU66" s="6">
        <f>IF(AND(AS66&gt;=$O66,AT66&gt;=$P66),1,0)</f>
        <v>0</v>
      </c>
      <c r="AY66" s="6">
        <f>IF(AND(AV66&gt;=$L66,AW66&gt;=$M66,AX66&gt;=$N66),1,0)</f>
        <v>0</v>
      </c>
      <c r="BB66" s="6">
        <f>IF(AND(AZ66&gt;=$O66,BA66&gt;=$P66),1,0)</f>
        <v>0</v>
      </c>
      <c r="BE66" s="6">
        <f>IF(AND(BC66&gt;=$O66,BD66&gt;=$P66),1,0)</f>
        <v>0</v>
      </c>
      <c r="BI66" s="6">
        <f>IF(AND(BF66&gt;=$L66,BG66&gt;=$M66,BH66&gt;=$N66),1,0)</f>
        <v>0</v>
      </c>
      <c r="BL66" s="6">
        <f>IF(AND(BJ66&gt;=$O66,BK66&gt;=$P66),1,0)</f>
        <v>0</v>
      </c>
      <c r="BO66" s="6">
        <f>IF(AND(BM66&gt;=$O66,BN66&gt;=$P66),1,0)</f>
        <v>0</v>
      </c>
      <c r="BS66" s="6">
        <f t="shared" si="0"/>
        <v>0</v>
      </c>
      <c r="BV66" s="6">
        <f t="shared" si="1"/>
        <v>0</v>
      </c>
      <c r="BY66" s="6">
        <f t="shared" si="2"/>
        <v>0</v>
      </c>
    </row>
    <row r="67" spans="1:77" x14ac:dyDescent="0.3">
      <c r="A67" t="s">
        <v>386</v>
      </c>
      <c r="B67" t="s">
        <v>349</v>
      </c>
      <c r="C67" s="1">
        <v>2008</v>
      </c>
      <c r="D67" s="1">
        <v>12</v>
      </c>
      <c r="E67" t="s">
        <v>318</v>
      </c>
      <c r="F67" s="1" t="s">
        <v>71</v>
      </c>
      <c r="G67" t="s">
        <v>218</v>
      </c>
      <c r="H67" s="6">
        <f>U67+AE67+AO67+AY67+BI67+BS67</f>
        <v>0</v>
      </c>
      <c r="I67" s="6">
        <f>X67+AA67+AH67+AK67+AR67+AU67+BB67+BE67+BL67+BO67+BV67+BY67</f>
        <v>0</v>
      </c>
      <c r="J67" s="1" t="str">
        <f>IF(AND(H67&gt;0,I67&gt;0,K67&gt;=Q67),"Ja","Nein")</f>
        <v>Nein</v>
      </c>
      <c r="K67" s="4">
        <f>MAX(T67,AD67,AN67,AX67,BH67,BR67)+LARGE((T67,AD67,AN67,AX67,BH67,BR67),2)+MAX(W67,Z67,AG67,AJ67,AQ67,AT67,BA67,BD67,BK67,BN67,BU67,BX67)+LARGE((W67,Z67,AG67,AJ67,AQ67,AT67,BA67,BD67,BK67,BN67,BU67,BX67),2)</f>
        <v>70.5</v>
      </c>
      <c r="L67" s="2">
        <f>VLOOKUP(C67,Quali_W[#All],4,0)</f>
        <v>0</v>
      </c>
      <c r="M67" s="4">
        <f>VLOOKUP(C67,Quali_W[#All],5,0)</f>
        <v>31.2</v>
      </c>
      <c r="N67" s="4">
        <f>VLOOKUP(C67,Quali_W[#All],6,0)</f>
        <v>40.700000000000003</v>
      </c>
      <c r="O67" s="4">
        <f>VLOOKUP(C67,Quali_W[#All],7,0)</f>
        <v>29.4</v>
      </c>
      <c r="P67" s="4">
        <f>VLOOKUP(C67,Quali_W[#All],8,0)</f>
        <v>46.3</v>
      </c>
      <c r="Q67" s="4">
        <f>VLOOKUP(C67,Quali_W[#All],9,0)</f>
        <v>174</v>
      </c>
      <c r="R67" s="2">
        <v>0</v>
      </c>
      <c r="S67" s="4">
        <v>22.625</v>
      </c>
      <c r="T67" s="4">
        <v>31.925000000000001</v>
      </c>
      <c r="U67" s="6">
        <f>IF(AND(R67&gt;=$L67,S67&gt;=$M67,T67&gt;=$N67),1,0)</f>
        <v>0</v>
      </c>
      <c r="V67" s="4">
        <v>24.575000000000003</v>
      </c>
      <c r="W67" s="4">
        <v>38.575000000000003</v>
      </c>
      <c r="X67" s="6">
        <f>IF(AND(V67&gt;=$O67,W67&gt;=$P67),1,0)</f>
        <v>0</v>
      </c>
      <c r="Y67" s="4">
        <v>0</v>
      </c>
      <c r="Z67" s="4">
        <v>0</v>
      </c>
      <c r="AA67" s="6">
        <f>IF(AND(Y67&gt;=$O67,Z67&gt;=$P67),1,0)</f>
        <v>0</v>
      </c>
      <c r="AB67" s="2">
        <v>0</v>
      </c>
      <c r="AC67" s="4">
        <v>0</v>
      </c>
      <c r="AD67" s="4">
        <v>0</v>
      </c>
      <c r="AE67" s="6">
        <f>IF(AND(AB67&gt;=$L67,AC67&gt;=$M67,AD67&gt;=$N67),1,0)</f>
        <v>0</v>
      </c>
      <c r="AF67" s="4">
        <v>0</v>
      </c>
      <c r="AG67" s="4">
        <v>0</v>
      </c>
      <c r="AH67" s="6">
        <f>IF(AND(AF67&gt;=$O67,AG67&gt;=$P67),1,0)</f>
        <v>0</v>
      </c>
      <c r="AI67" s="4">
        <v>0</v>
      </c>
      <c r="AJ67" s="4">
        <v>0</v>
      </c>
      <c r="AK67" s="6">
        <f>IF(AND(AI67&gt;=$O67,AJ67&gt;=$P67),1,0)</f>
        <v>0</v>
      </c>
      <c r="AO67" s="6">
        <f>IF(AND(AL67&gt;=$L67,AM67&gt;=$M67,AN67&gt;=$N67),1,0)</f>
        <v>0</v>
      </c>
      <c r="AR67" s="6">
        <f>IF(AND(AP67&gt;=$O67,AQ67&gt;=$P67),1,0)</f>
        <v>0</v>
      </c>
      <c r="AU67" s="6">
        <f>IF(AND(AS67&gt;=$O67,AT67&gt;=$P67),1,0)</f>
        <v>0</v>
      </c>
      <c r="AY67" s="6">
        <f>IF(AND(AV67&gt;=$L67,AW67&gt;=$M67,AX67&gt;=$N67),1,0)</f>
        <v>0</v>
      </c>
      <c r="BB67" s="6">
        <f>IF(AND(AZ67&gt;=$O67,BA67&gt;=$P67),1,0)</f>
        <v>0</v>
      </c>
      <c r="BE67" s="6">
        <f>IF(AND(BC67&gt;=$O67,BD67&gt;=$P67),1,0)</f>
        <v>0</v>
      </c>
      <c r="BI67" s="6">
        <f>IF(AND(BF67&gt;=$L67,BG67&gt;=$M67,BH67&gt;=$N67),1,0)</f>
        <v>0</v>
      </c>
      <c r="BL67" s="6">
        <f>IF(AND(BJ67&gt;=$O67,BK67&gt;=$P67),1,0)</f>
        <v>0</v>
      </c>
      <c r="BO67" s="6">
        <f>IF(AND(BM67&gt;=$O67,BN67&gt;=$P67),1,0)</f>
        <v>0</v>
      </c>
      <c r="BS67" s="6">
        <f t="shared" si="0"/>
        <v>0</v>
      </c>
      <c r="BV67" s="6">
        <f t="shared" si="1"/>
        <v>0</v>
      </c>
      <c r="BY67" s="6">
        <f t="shared" si="2"/>
        <v>0</v>
      </c>
    </row>
    <row r="68" spans="1:77" x14ac:dyDescent="0.3">
      <c r="A68" t="s">
        <v>399</v>
      </c>
      <c r="B68" t="s">
        <v>400</v>
      </c>
      <c r="C68" s="1">
        <v>2008</v>
      </c>
      <c r="D68" s="1">
        <v>12</v>
      </c>
      <c r="E68" t="s">
        <v>284</v>
      </c>
      <c r="F68" s="1" t="s">
        <v>71</v>
      </c>
      <c r="G68" t="s">
        <v>227</v>
      </c>
      <c r="H68" s="6">
        <f>U68+AE68+AO68+AY68+BI68+BS68</f>
        <v>0</v>
      </c>
      <c r="I68" s="6">
        <f>X68+AA68+AH68+AK68+AR68+AU68+BB68+BE68+BL68+BO68+BV68+BY68</f>
        <v>0</v>
      </c>
      <c r="J68" s="1" t="str">
        <f>IF(AND(H68&gt;0,I68&gt;0,K68&gt;=Q68),"Ja","Nein")</f>
        <v>Nein</v>
      </c>
      <c r="K68" s="4">
        <f>MAX(T68,AD68,AN68,AX68,BH68,BR68)+LARGE((T68,AD68,AN68,AX68,BH68,BR68),2)+MAX(W68,Z68,AG68,AJ68,AQ68,AT68,BA68,BD68,BK68,BN68,BU68,BX68)+LARGE((W68,Z68,AG68,AJ68,AQ68,AT68,BA68,BD68,BK68,BN68,BU68,BX68),2)</f>
        <v>69.89</v>
      </c>
      <c r="L68" s="2">
        <f>VLOOKUP(C68,Quali_W[#All],4,0)</f>
        <v>0</v>
      </c>
      <c r="M68" s="4">
        <f>VLOOKUP(C68,Quali_W[#All],5,0)</f>
        <v>31.2</v>
      </c>
      <c r="N68" s="4">
        <f>VLOOKUP(C68,Quali_W[#All],6,0)</f>
        <v>40.700000000000003</v>
      </c>
      <c r="O68" s="4">
        <f>VLOOKUP(C68,Quali_W[#All],7,0)</f>
        <v>29.4</v>
      </c>
      <c r="P68" s="4">
        <f>VLOOKUP(C68,Quali_W[#All],8,0)</f>
        <v>46.3</v>
      </c>
      <c r="Q68" s="4">
        <f>VLOOKUP(C68,Quali_W[#All],9,0)</f>
        <v>174</v>
      </c>
      <c r="R68" s="2">
        <v>0</v>
      </c>
      <c r="S68" s="4">
        <v>24.365000000000002</v>
      </c>
      <c r="T68" s="4">
        <v>33.965000000000003</v>
      </c>
      <c r="U68" s="6">
        <f>IF(AND(R68&gt;=$L68,S68&gt;=$M68,T68&gt;=$N68),1,0)</f>
        <v>0</v>
      </c>
      <c r="V68" s="4">
        <v>23.025000000000002</v>
      </c>
      <c r="W68" s="4">
        <v>35.924999999999997</v>
      </c>
      <c r="X68" s="6">
        <f>IF(AND(V68&gt;=$O68,W68&gt;=$P68),1,0)</f>
        <v>0</v>
      </c>
      <c r="Y68" s="4">
        <v>0</v>
      </c>
      <c r="Z68" s="4">
        <v>0</v>
      </c>
      <c r="AA68" s="6">
        <f>IF(AND(Y68&gt;=$O68,Z68&gt;=$P68),1,0)</f>
        <v>0</v>
      </c>
      <c r="AB68" s="2">
        <v>0</v>
      </c>
      <c r="AC68" s="4">
        <v>0</v>
      </c>
      <c r="AD68" s="4">
        <v>0</v>
      </c>
      <c r="AE68" s="6">
        <f>IF(AND(AB68&gt;=$L68,AC68&gt;=$M68,AD68&gt;=$N68),1,0)</f>
        <v>0</v>
      </c>
      <c r="AF68" s="4">
        <v>0</v>
      </c>
      <c r="AG68" s="4">
        <v>0</v>
      </c>
      <c r="AH68" s="6">
        <f>IF(AND(AF68&gt;=$O68,AG68&gt;=$P68),1,0)</f>
        <v>0</v>
      </c>
      <c r="AI68" s="4">
        <v>0</v>
      </c>
      <c r="AJ68" s="4">
        <v>0</v>
      </c>
      <c r="AK68" s="6">
        <f>IF(AND(AI68&gt;=$O68,AJ68&gt;=$P68),1,0)</f>
        <v>0</v>
      </c>
      <c r="AO68" s="6">
        <f>IF(AND(AL68&gt;=$L68,AM68&gt;=$M68,AN68&gt;=$N68),1,0)</f>
        <v>0</v>
      </c>
      <c r="AR68" s="6">
        <f>IF(AND(AP68&gt;=$O68,AQ68&gt;=$P68),1,0)</f>
        <v>0</v>
      </c>
      <c r="AU68" s="6">
        <f>IF(AND(AS68&gt;=$O68,AT68&gt;=$P68),1,0)</f>
        <v>0</v>
      </c>
      <c r="AY68" s="6">
        <f>IF(AND(AV68&gt;=$L68,AW68&gt;=$M68,AX68&gt;=$N68),1,0)</f>
        <v>0</v>
      </c>
      <c r="BB68" s="6">
        <f>IF(AND(AZ68&gt;=$O68,BA68&gt;=$P68),1,0)</f>
        <v>0</v>
      </c>
      <c r="BE68" s="6">
        <f>IF(AND(BC68&gt;=$O68,BD68&gt;=$P68),1,0)</f>
        <v>0</v>
      </c>
      <c r="BI68" s="6">
        <f>IF(AND(BF68&gt;=$L68,BG68&gt;=$M68,BH68&gt;=$N68),1,0)</f>
        <v>0</v>
      </c>
      <c r="BL68" s="6">
        <f>IF(AND(BJ68&gt;=$O68,BK68&gt;=$P68),1,0)</f>
        <v>0</v>
      </c>
      <c r="BO68" s="6">
        <f>IF(AND(BM68&gt;=$O68,BN68&gt;=$P68),1,0)</f>
        <v>0</v>
      </c>
      <c r="BS68" s="6">
        <f t="shared" ref="BS68:BS78" si="3">IF(AND(BP68&gt;=$L68,BQ68&gt;=$M68,BR68&gt;=$N68),1,0)</f>
        <v>0</v>
      </c>
      <c r="BV68" s="6">
        <f t="shared" ref="BV68:BV78" si="4">IF(AND(BT68&gt;=$O68,BU68&gt;=$P68),1,0)</f>
        <v>0</v>
      </c>
      <c r="BY68" s="6">
        <f t="shared" ref="BY68:BY78" si="5">IF(AND(BW68&gt;=$O68,BX68&gt;=$P68),1,0)</f>
        <v>0</v>
      </c>
    </row>
    <row r="69" spans="1:77" x14ac:dyDescent="0.3">
      <c r="A69" t="s">
        <v>403</v>
      </c>
      <c r="B69" t="s">
        <v>404</v>
      </c>
      <c r="C69" s="1">
        <v>2009</v>
      </c>
      <c r="D69" s="1">
        <v>11</v>
      </c>
      <c r="E69" t="s">
        <v>291</v>
      </c>
      <c r="F69" s="1" t="s">
        <v>71</v>
      </c>
      <c r="G69" t="s">
        <v>229</v>
      </c>
      <c r="H69" s="6">
        <f>U69+AE69+AO69+AY69+BI69+BS69</f>
        <v>0</v>
      </c>
      <c r="I69" s="6">
        <f>X69+AA69+AH69+AK69+AR69+AU69+BB69+BE69+BL69+BO69+BV69+BY69</f>
        <v>0</v>
      </c>
      <c r="J69" s="1" t="str">
        <f>IF(AND(H69&gt;0,I69&gt;0,K69&gt;=Q69),"Ja","Nein")</f>
        <v>Nein</v>
      </c>
      <c r="K69" s="4">
        <f>MAX(T69,AD69,AN69,AX69,BH69,BR69)+LARGE((T69,AD69,AN69,AX69,BH69,BR69),2)+MAX(W69,Z69,AG69,AJ69,AQ69,AT69,BA69,BD69,BK69,BN69,BU69,BX69)+LARGE((W69,Z69,AG69,AJ69,AQ69,AT69,BA69,BD69,BK69,BN69,BU69,BX69),2)</f>
        <v>65.606000000000009</v>
      </c>
      <c r="L69" s="2">
        <f>VLOOKUP(C69,Quali_W[#All],4,0)</f>
        <v>0</v>
      </c>
      <c r="M69" s="4">
        <f>VLOOKUP(C69,Quali_W[#All],5,0)</f>
        <v>30.8</v>
      </c>
      <c r="N69" s="4">
        <f>VLOOKUP(C69,Quali_W[#All],6,0)</f>
        <v>40.299999999999997</v>
      </c>
      <c r="O69" s="4">
        <f>VLOOKUP(C69,Quali_W[#All],7,0)</f>
        <v>29.4</v>
      </c>
      <c r="P69" s="4">
        <f>VLOOKUP(C69,Quali_W[#All],8,0)</f>
        <v>46.3</v>
      </c>
      <c r="Q69" s="4">
        <f>VLOOKUP(C69,Quali_W[#All],9,0)</f>
        <v>173.2</v>
      </c>
      <c r="R69" s="2">
        <v>0</v>
      </c>
      <c r="S69" s="4">
        <v>19.690999999999999</v>
      </c>
      <c r="T69" s="4">
        <v>27.190999999999999</v>
      </c>
      <c r="U69" s="6">
        <f>IF(AND(R69&gt;=$L69,S69&gt;=$M69,T69&gt;=$N69),1,0)</f>
        <v>0</v>
      </c>
      <c r="V69" s="4">
        <v>23.915000000000003</v>
      </c>
      <c r="W69" s="4">
        <v>38.415000000000006</v>
      </c>
      <c r="X69" s="6">
        <f>IF(AND(V69&gt;=$O69,W69&gt;=$P69),1,0)</f>
        <v>0</v>
      </c>
      <c r="Y69" s="4">
        <v>0</v>
      </c>
      <c r="Z69" s="4">
        <v>0</v>
      </c>
      <c r="AA69" s="6">
        <f>IF(AND(Y69&gt;=$O69,Z69&gt;=$P69),1,0)</f>
        <v>0</v>
      </c>
      <c r="AB69" s="2">
        <v>0</v>
      </c>
      <c r="AC69" s="4">
        <v>0</v>
      </c>
      <c r="AD69" s="4">
        <v>0</v>
      </c>
      <c r="AE69" s="6">
        <f>IF(AND(AB69&gt;=$L69,AC69&gt;=$M69,AD69&gt;=$N69),1,0)</f>
        <v>0</v>
      </c>
      <c r="AF69" s="4">
        <v>0</v>
      </c>
      <c r="AG69" s="4">
        <v>0</v>
      </c>
      <c r="AH69" s="6">
        <f>IF(AND(AF69&gt;=$O69,AG69&gt;=$P69),1,0)</f>
        <v>0</v>
      </c>
      <c r="AI69" s="4">
        <v>0</v>
      </c>
      <c r="AJ69" s="4">
        <v>0</v>
      </c>
      <c r="AK69" s="6">
        <f>IF(AND(AI69&gt;=$O69,AJ69&gt;=$P69),1,0)</f>
        <v>0</v>
      </c>
      <c r="AO69" s="6">
        <f>IF(AND(AL69&gt;=$L69,AM69&gt;=$M69,AN69&gt;=$N69),1,0)</f>
        <v>0</v>
      </c>
      <c r="AR69" s="6">
        <f>IF(AND(AP69&gt;=$O69,AQ69&gt;=$P69),1,0)</f>
        <v>0</v>
      </c>
      <c r="AU69" s="6">
        <f>IF(AND(AS69&gt;=$O69,AT69&gt;=$P69),1,0)</f>
        <v>0</v>
      </c>
      <c r="AY69" s="6">
        <f>IF(AND(AV69&gt;=$L69,AW69&gt;=$M69,AX69&gt;=$N69),1,0)</f>
        <v>0</v>
      </c>
      <c r="BB69" s="6">
        <f>IF(AND(AZ69&gt;=$O69,BA69&gt;=$P69),1,0)</f>
        <v>0</v>
      </c>
      <c r="BE69" s="6">
        <f>IF(AND(BC69&gt;=$O69,BD69&gt;=$P69),1,0)</f>
        <v>0</v>
      </c>
      <c r="BI69" s="6">
        <f>IF(AND(BF69&gt;=$L69,BG69&gt;=$M69,BH69&gt;=$N69),1,0)</f>
        <v>0</v>
      </c>
      <c r="BL69" s="6">
        <f>IF(AND(BJ69&gt;=$O69,BK69&gt;=$P69),1,0)</f>
        <v>0</v>
      </c>
      <c r="BO69" s="6">
        <f>IF(AND(BM69&gt;=$O69,BN69&gt;=$P69),1,0)</f>
        <v>0</v>
      </c>
      <c r="BS69" s="6">
        <f t="shared" si="3"/>
        <v>0</v>
      </c>
      <c r="BV69" s="6">
        <f t="shared" si="4"/>
        <v>0</v>
      </c>
      <c r="BY69" s="6">
        <f t="shared" si="5"/>
        <v>0</v>
      </c>
    </row>
    <row r="70" spans="1:77" x14ac:dyDescent="0.3">
      <c r="A70" t="s">
        <v>387</v>
      </c>
      <c r="B70" t="s">
        <v>349</v>
      </c>
      <c r="C70" s="1">
        <v>2009</v>
      </c>
      <c r="D70" s="1">
        <v>11</v>
      </c>
      <c r="E70" t="s">
        <v>291</v>
      </c>
      <c r="F70" s="1" t="s">
        <v>71</v>
      </c>
      <c r="G70" t="s">
        <v>219</v>
      </c>
      <c r="H70" s="6">
        <f>U70+AE70+AO70+AY70+BI70+BS70</f>
        <v>0</v>
      </c>
      <c r="I70" s="6">
        <f>X70+AA70+AH70+AK70+AR70+AU70+BB70+BE70+BL70+BO70+BV70+BY70</f>
        <v>0</v>
      </c>
      <c r="J70" s="1" t="str">
        <f>IF(AND(H70&gt;0,I70&gt;0,K70&gt;=Q70),"Ja","Nein")</f>
        <v>Nein</v>
      </c>
      <c r="K70" s="4">
        <f>MAX(T70,AD70,AN70,AX70,BH70,BR70)+LARGE((T70,AD70,AN70,AX70,BH70,BR70),2)+MAX(W70,Z70,AG70,AJ70,AQ70,AT70,BA70,BD70,BK70,BN70,BU70,BX70)+LARGE((W70,Z70,AG70,AJ70,AQ70,AT70,BA70,BD70,BK70,BN70,BU70,BX70),2)</f>
        <v>61.364000000000004</v>
      </c>
      <c r="L70" s="2">
        <f>VLOOKUP(C70,Quali_W[#All],4,0)</f>
        <v>0</v>
      </c>
      <c r="M70" s="4">
        <f>VLOOKUP(C70,Quali_W[#All],5,0)</f>
        <v>30.8</v>
      </c>
      <c r="N70" s="4">
        <f>VLOOKUP(C70,Quali_W[#All],6,0)</f>
        <v>40.299999999999997</v>
      </c>
      <c r="O70" s="4">
        <f>VLOOKUP(C70,Quali_W[#All],7,0)</f>
        <v>29.4</v>
      </c>
      <c r="P70" s="4">
        <f>VLOOKUP(C70,Quali_W[#All],8,0)</f>
        <v>46.3</v>
      </c>
      <c r="Q70" s="4">
        <f>VLOOKUP(C70,Quali_W[#All],9,0)</f>
        <v>173.2</v>
      </c>
      <c r="R70" s="2">
        <v>0</v>
      </c>
      <c r="S70" s="4">
        <v>17.884</v>
      </c>
      <c r="T70" s="4">
        <v>24.384</v>
      </c>
      <c r="U70" s="6">
        <f>IF(AND(R70&gt;=$L70,S70&gt;=$M70,T70&gt;=$N70),1,0)</f>
        <v>0</v>
      </c>
      <c r="V70" s="4">
        <v>23.880000000000003</v>
      </c>
      <c r="W70" s="4">
        <v>36.980000000000004</v>
      </c>
      <c r="X70" s="6">
        <f>IF(AND(V70&gt;=$O70,W70&gt;=$P70),1,0)</f>
        <v>0</v>
      </c>
      <c r="Y70" s="4">
        <v>0</v>
      </c>
      <c r="Z70" s="4">
        <v>0</v>
      </c>
      <c r="AA70" s="6">
        <f>IF(AND(Y70&gt;=$O70,Z70&gt;=$P70),1,0)</f>
        <v>0</v>
      </c>
      <c r="AB70" s="2">
        <v>0</v>
      </c>
      <c r="AC70" s="4">
        <v>0</v>
      </c>
      <c r="AD70" s="4">
        <v>0</v>
      </c>
      <c r="AE70" s="6">
        <f>IF(AND(AB70&gt;=$L70,AC70&gt;=$M70,AD70&gt;=$N70),1,0)</f>
        <v>0</v>
      </c>
      <c r="AF70" s="4">
        <v>0</v>
      </c>
      <c r="AG70" s="4">
        <v>0</v>
      </c>
      <c r="AH70" s="6">
        <f>IF(AND(AF70&gt;=$O70,AG70&gt;=$P70),1,0)</f>
        <v>0</v>
      </c>
      <c r="AI70" s="4">
        <v>0</v>
      </c>
      <c r="AJ70" s="4">
        <v>0</v>
      </c>
      <c r="AK70" s="6">
        <f>IF(AND(AI70&gt;=$O70,AJ70&gt;=$P70),1,0)</f>
        <v>0</v>
      </c>
      <c r="AO70" s="6">
        <f>IF(AND(AL70&gt;=$L70,AM70&gt;=$M70,AN70&gt;=$N70),1,0)</f>
        <v>0</v>
      </c>
      <c r="AR70" s="6">
        <f>IF(AND(AP70&gt;=$O70,AQ70&gt;=$P70),1,0)</f>
        <v>0</v>
      </c>
      <c r="AU70" s="6">
        <f>IF(AND(AS70&gt;=$O70,AT70&gt;=$P70),1,0)</f>
        <v>0</v>
      </c>
      <c r="AY70" s="6">
        <f>IF(AND(AV70&gt;=$L70,AW70&gt;=$M70,AX70&gt;=$N70),1,0)</f>
        <v>0</v>
      </c>
      <c r="BB70" s="6">
        <f>IF(AND(AZ70&gt;=$O70,BA70&gt;=$P70),1,0)</f>
        <v>0</v>
      </c>
      <c r="BE70" s="6">
        <f>IF(AND(BC70&gt;=$O70,BD70&gt;=$P70),1,0)</f>
        <v>0</v>
      </c>
      <c r="BI70" s="6">
        <f>IF(AND(BF70&gt;=$L70,BG70&gt;=$M70,BH70&gt;=$N70),1,0)</f>
        <v>0</v>
      </c>
      <c r="BL70" s="6">
        <f>IF(AND(BJ70&gt;=$O70,BK70&gt;=$P70),1,0)</f>
        <v>0</v>
      </c>
      <c r="BO70" s="6">
        <f>IF(AND(BM70&gt;=$O70,BN70&gt;=$P70),1,0)</f>
        <v>0</v>
      </c>
      <c r="BS70" s="6">
        <f t="shared" si="3"/>
        <v>0</v>
      </c>
      <c r="BV70" s="6">
        <f t="shared" si="4"/>
        <v>0</v>
      </c>
      <c r="BY70" s="6">
        <f t="shared" si="5"/>
        <v>0</v>
      </c>
    </row>
    <row r="71" spans="1:77" x14ac:dyDescent="0.3">
      <c r="A71" t="s">
        <v>407</v>
      </c>
      <c r="B71" t="s">
        <v>408</v>
      </c>
      <c r="C71" s="1">
        <v>2009</v>
      </c>
      <c r="D71" s="1">
        <v>11</v>
      </c>
      <c r="E71" t="s">
        <v>65</v>
      </c>
      <c r="F71" s="1" t="s">
        <v>71</v>
      </c>
      <c r="G71" t="s">
        <v>231</v>
      </c>
      <c r="H71" s="6">
        <f>U71+AE71+AO71+AY71+BI71+BS71</f>
        <v>0</v>
      </c>
      <c r="I71" s="6">
        <f>X71+AA71+AH71+AK71+AR71+AU71+BB71+BE71+BL71+BO71+BV71+BY71</f>
        <v>0</v>
      </c>
      <c r="J71" s="1" t="str">
        <f>IF(AND(H71&gt;0,I71&gt;0,K71&gt;=Q71),"Ja","Nein")</f>
        <v>Nein</v>
      </c>
      <c r="K71" s="4">
        <f>MAX(T71,AD71,AN71,AX71,BH71,BR71)+LARGE((T71,AD71,AN71,AX71,BH71,BR71),2)+MAX(W71,Z71,AG71,AJ71,AQ71,AT71,BA71,BD71,BK71,BN71,BU71,BX71)+LARGE((W71,Z71,AG71,AJ71,AQ71,AT71,BA71,BD71,BK71,BN71,BU71,BX71),2)</f>
        <v>57.715000000000003</v>
      </c>
      <c r="L71" s="2">
        <f>VLOOKUP(C71,Quali_W[#All],4,0)</f>
        <v>0</v>
      </c>
      <c r="M71" s="4">
        <f>VLOOKUP(C71,Quali_W[#All],5,0)</f>
        <v>30.8</v>
      </c>
      <c r="N71" s="4">
        <f>VLOOKUP(C71,Quali_W[#All],6,0)</f>
        <v>40.299999999999997</v>
      </c>
      <c r="O71" s="4">
        <f>VLOOKUP(C71,Quali_W[#All],7,0)</f>
        <v>29.4</v>
      </c>
      <c r="P71" s="4">
        <f>VLOOKUP(C71,Quali_W[#All],8,0)</f>
        <v>46.3</v>
      </c>
      <c r="Q71" s="4">
        <f>VLOOKUP(C71,Quali_W[#All],9,0)</f>
        <v>173.2</v>
      </c>
      <c r="R71" s="2">
        <v>0</v>
      </c>
      <c r="S71" s="4">
        <v>28.085000000000001</v>
      </c>
      <c r="T71" s="4">
        <v>37.585000000000001</v>
      </c>
      <c r="U71" s="6">
        <f>IF(AND(R71&gt;=$L71,S71&gt;=$M71,T71&gt;=$N71),1,0)</f>
        <v>0</v>
      </c>
      <c r="V71" s="4">
        <v>13.330000000000002</v>
      </c>
      <c r="W71" s="4">
        <v>20.130000000000003</v>
      </c>
      <c r="X71" s="6">
        <f>IF(AND(V71&gt;=$O71,W71&gt;=$P71),1,0)</f>
        <v>0</v>
      </c>
      <c r="Y71" s="4">
        <v>0</v>
      </c>
      <c r="Z71" s="4">
        <v>0</v>
      </c>
      <c r="AA71" s="6">
        <f>IF(AND(Y71&gt;=$O71,Z71&gt;=$P71),1,0)</f>
        <v>0</v>
      </c>
      <c r="AB71" s="2">
        <v>0</v>
      </c>
      <c r="AC71" s="4">
        <v>0</v>
      </c>
      <c r="AD71" s="4">
        <v>0</v>
      </c>
      <c r="AE71" s="6">
        <f>IF(AND(AB71&gt;=$L71,AC71&gt;=$M71,AD71&gt;=$N71),1,0)</f>
        <v>0</v>
      </c>
      <c r="AF71" s="4">
        <v>0</v>
      </c>
      <c r="AG71" s="4">
        <v>0</v>
      </c>
      <c r="AH71" s="6">
        <f>IF(AND(AF71&gt;=$O71,AG71&gt;=$P71),1,0)</f>
        <v>0</v>
      </c>
      <c r="AI71" s="4">
        <v>0</v>
      </c>
      <c r="AJ71" s="4">
        <v>0</v>
      </c>
      <c r="AK71" s="6">
        <f>IF(AND(AI71&gt;=$O71,AJ71&gt;=$P71),1,0)</f>
        <v>0</v>
      </c>
      <c r="AO71" s="6">
        <f>IF(AND(AL71&gt;=$L71,AM71&gt;=$M71,AN71&gt;=$N71),1,0)</f>
        <v>0</v>
      </c>
      <c r="AR71" s="6">
        <f>IF(AND(AP71&gt;=$O71,AQ71&gt;=$P71),1,0)</f>
        <v>0</v>
      </c>
      <c r="AU71" s="6">
        <f>IF(AND(AS71&gt;=$O71,AT71&gt;=$P71),1,0)</f>
        <v>0</v>
      </c>
      <c r="AY71" s="6">
        <f>IF(AND(AV71&gt;=$L71,AW71&gt;=$M71,AX71&gt;=$N71),1,0)</f>
        <v>0</v>
      </c>
      <c r="BB71" s="6">
        <f>IF(AND(AZ71&gt;=$O71,BA71&gt;=$P71),1,0)</f>
        <v>0</v>
      </c>
      <c r="BE71" s="6">
        <f>IF(AND(BC71&gt;=$O71,BD71&gt;=$P71),1,0)</f>
        <v>0</v>
      </c>
      <c r="BI71" s="6">
        <f>IF(AND(BF71&gt;=$L71,BG71&gt;=$M71,BH71&gt;=$N71),1,0)</f>
        <v>0</v>
      </c>
      <c r="BL71" s="6">
        <f>IF(AND(BJ71&gt;=$O71,BK71&gt;=$P71),1,0)</f>
        <v>0</v>
      </c>
      <c r="BO71" s="6">
        <f>IF(AND(BM71&gt;=$O71,BN71&gt;=$P71),1,0)</f>
        <v>0</v>
      </c>
      <c r="BS71" s="6">
        <f t="shared" si="3"/>
        <v>0</v>
      </c>
      <c r="BV71" s="6">
        <f t="shared" si="4"/>
        <v>0</v>
      </c>
      <c r="BY71" s="6">
        <f t="shared" si="5"/>
        <v>0</v>
      </c>
    </row>
    <row r="72" spans="1:77" x14ac:dyDescent="0.3">
      <c r="A72" t="s">
        <v>371</v>
      </c>
      <c r="B72" t="s">
        <v>372</v>
      </c>
      <c r="C72" s="1">
        <v>2005</v>
      </c>
      <c r="D72" s="1">
        <v>15</v>
      </c>
      <c r="E72" t="s">
        <v>69</v>
      </c>
      <c r="F72" s="1" t="s">
        <v>71</v>
      </c>
      <c r="G72" t="s">
        <v>204</v>
      </c>
      <c r="H72" s="6">
        <f>U72+AE72+AO72+AY72+BI72+BS72</f>
        <v>0</v>
      </c>
      <c r="I72" s="6">
        <f>X72+AA72+AH72+AK72+AR72+AU72+BB72+BE72+BL72+BO72+BV72+BY72</f>
        <v>0</v>
      </c>
      <c r="J72" s="1" t="str">
        <f>IF(AND(H72&gt;0,I72&gt;0,K72&gt;=Q72),"Ja","Nein")</f>
        <v>Nein</v>
      </c>
      <c r="K72" s="4">
        <f>MAX(T72,AD72,AN72,AX72,BH72,BR72)+LARGE((T72,AD72,AN72,AX72,BH72,BR72),2)+MAX(W72,Z72,AG72,AJ72,AQ72,AT72,BA72,BD72,BK72,BN72,BU72,BX72)+LARGE((W72,Z72,AG72,AJ72,AQ72,AT72,BA72,BD72,BK72,BN72,BU72,BX72),2)</f>
        <v>56.213000000000008</v>
      </c>
      <c r="L72" s="2">
        <f>VLOOKUP(C72,Quali_W[#All],4,0)</f>
        <v>0</v>
      </c>
      <c r="M72" s="4">
        <f>VLOOKUP(C72,Quali_W[#All],5,0)</f>
        <v>31.6</v>
      </c>
      <c r="N72" s="4">
        <f>VLOOKUP(C72,Quali_W[#All],6,0)</f>
        <v>41.1</v>
      </c>
      <c r="O72" s="4">
        <f>VLOOKUP(C72,Quali_W[#All],7,0)</f>
        <v>30</v>
      </c>
      <c r="P72" s="4">
        <f>VLOOKUP(C72,Quali_W[#All],8,0)</f>
        <v>47.5</v>
      </c>
      <c r="Q72" s="4">
        <f>VLOOKUP(C72,Quali_W[#All],9,0)</f>
        <v>177.2</v>
      </c>
      <c r="R72" s="2">
        <v>0</v>
      </c>
      <c r="S72" s="4">
        <v>28.67</v>
      </c>
      <c r="T72" s="4">
        <v>38.370000000000005</v>
      </c>
      <c r="U72" s="6">
        <f>IF(AND(R72&gt;=$L72,S72&gt;=$M72,T72&gt;=$N72),1,0)</f>
        <v>0</v>
      </c>
      <c r="V72" s="4">
        <v>10.942999999999998</v>
      </c>
      <c r="W72" s="4">
        <v>17.843</v>
      </c>
      <c r="X72" s="6">
        <f>IF(AND(V72&gt;=$O72,W72&gt;=$P72),1,0)</f>
        <v>0</v>
      </c>
      <c r="Y72" s="4">
        <v>0</v>
      </c>
      <c r="Z72" s="4">
        <v>0</v>
      </c>
      <c r="AA72" s="6">
        <f>IF(AND(Y72&gt;=$O72,Z72&gt;=$P72),1,0)</f>
        <v>0</v>
      </c>
      <c r="AB72" s="2">
        <v>0</v>
      </c>
      <c r="AC72" s="4">
        <v>0</v>
      </c>
      <c r="AD72" s="4">
        <v>0</v>
      </c>
      <c r="AE72" s="6">
        <f>IF(AND(AB72&gt;=$L72,AC72&gt;=$M72,AD72&gt;=$N72),1,0)</f>
        <v>0</v>
      </c>
      <c r="AF72" s="4">
        <v>0</v>
      </c>
      <c r="AG72" s="4">
        <v>0</v>
      </c>
      <c r="AH72" s="6">
        <f>IF(AND(AF72&gt;=$O72,AG72&gt;=$P72),1,0)</f>
        <v>0</v>
      </c>
      <c r="AI72" s="4">
        <v>0</v>
      </c>
      <c r="AJ72" s="4">
        <v>0</v>
      </c>
      <c r="AK72" s="6">
        <f>IF(AND(AI72&gt;=$O72,AJ72&gt;=$P72),1,0)</f>
        <v>0</v>
      </c>
      <c r="AO72" s="6">
        <f>IF(AND(AL72&gt;=$L72,AM72&gt;=$M72,AN72&gt;=$N72),1,0)</f>
        <v>0</v>
      </c>
      <c r="AR72" s="6">
        <f>IF(AND(AP72&gt;=$O72,AQ72&gt;=$P72),1,0)</f>
        <v>0</v>
      </c>
      <c r="AU72" s="6">
        <f>IF(AND(AS72&gt;=$O72,AT72&gt;=$P72),1,0)</f>
        <v>0</v>
      </c>
      <c r="AY72" s="6">
        <f>IF(AND(AV72&gt;=$L72,AW72&gt;=$M72,AX72&gt;=$N72),1,0)</f>
        <v>0</v>
      </c>
      <c r="BB72" s="6">
        <f>IF(AND(AZ72&gt;=$O72,BA72&gt;=$P72),1,0)</f>
        <v>0</v>
      </c>
      <c r="BE72" s="6">
        <f>IF(AND(BC72&gt;=$O72,BD72&gt;=$P72),1,0)</f>
        <v>0</v>
      </c>
      <c r="BI72" s="6">
        <f>IF(AND(BF72&gt;=$L72,BG72&gt;=$M72,BH72&gt;=$N72),1,0)</f>
        <v>0</v>
      </c>
      <c r="BL72" s="6">
        <f>IF(AND(BJ72&gt;=$O72,BK72&gt;=$P72),1,0)</f>
        <v>0</v>
      </c>
      <c r="BO72" s="6">
        <f>IF(AND(BM72&gt;=$O72,BN72&gt;=$P72),1,0)</f>
        <v>0</v>
      </c>
      <c r="BS72" s="6">
        <f t="shared" si="3"/>
        <v>0</v>
      </c>
      <c r="BV72" s="6">
        <f t="shared" si="4"/>
        <v>0</v>
      </c>
      <c r="BY72" s="6">
        <f t="shared" si="5"/>
        <v>0</v>
      </c>
    </row>
    <row r="73" spans="1:77" x14ac:dyDescent="0.3">
      <c r="A73" t="s">
        <v>324</v>
      </c>
      <c r="B73" t="s">
        <v>325</v>
      </c>
      <c r="C73" s="1">
        <v>2002</v>
      </c>
      <c r="D73" s="1">
        <v>18</v>
      </c>
      <c r="E73" t="s">
        <v>291</v>
      </c>
      <c r="F73" s="1" t="s">
        <v>71</v>
      </c>
      <c r="G73" t="s">
        <v>162</v>
      </c>
      <c r="H73" s="6">
        <f>U73+AE73+AO73+AY73+BI73+BS73</f>
        <v>0</v>
      </c>
      <c r="I73" s="6">
        <f>X73+AA73+AH73+AK73+AR73+AU73+BB73+BE73+BL73+BO73+BV73+BY73</f>
        <v>0</v>
      </c>
      <c r="J73" s="1" t="str">
        <f>IF(AND(H73&gt;0,I73&gt;0,K73&gt;=Q73),"Ja","Nein")</f>
        <v>Nein</v>
      </c>
      <c r="K73" s="4">
        <f>MAX(T73,AD73,AN73,AX73,BH73,BR73)+LARGE((T73,AD73,AN73,AX73,BH73,BR73),2)+MAX(W73,Z73,AG73,AJ73,AQ73,AT73,BA73,BD73,BK73,BN73,BU73,BX73)+LARGE((W73,Z73,AG73,AJ73,AQ73,AT73,BA73,BD73,BK73,BN73,BU73,BX73),2)</f>
        <v>55.818000000000005</v>
      </c>
      <c r="L73" s="2">
        <f>VLOOKUP(C73,Quali_W[#All],4,0)</f>
        <v>1.2</v>
      </c>
      <c r="M73" s="4">
        <f>VLOOKUP(C73,Quali_W[#All],5,0)</f>
        <v>32.200000000000003</v>
      </c>
      <c r="N73" s="4">
        <f>VLOOKUP(C73,Quali_W[#All],6,0)</f>
        <v>42.9</v>
      </c>
      <c r="O73" s="4">
        <f>VLOOKUP(C73,Quali_W[#All],7,0)</f>
        <v>30.4</v>
      </c>
      <c r="P73" s="4">
        <f>VLOOKUP(C73,Quali_W[#All],8,0)</f>
        <v>49.2</v>
      </c>
      <c r="Q73" s="4">
        <f>VLOOKUP(C73,Quali_W[#All],9,0)</f>
        <v>184.2</v>
      </c>
      <c r="R73" s="2">
        <v>1.4</v>
      </c>
      <c r="S73" s="4">
        <v>28.01</v>
      </c>
      <c r="T73" s="4">
        <v>38.410000000000004</v>
      </c>
      <c r="U73" s="6">
        <f>IF(AND(R73&gt;=$L73,S73&gt;=$M73,T73&gt;=$N73),1,0)</f>
        <v>0</v>
      </c>
      <c r="V73" s="4">
        <v>11.308</v>
      </c>
      <c r="W73" s="4">
        <v>17.408000000000001</v>
      </c>
      <c r="X73" s="6">
        <f>IF(AND(V73&gt;=$O73,W73&gt;=$P73),1,0)</f>
        <v>0</v>
      </c>
      <c r="Y73" s="4">
        <v>0</v>
      </c>
      <c r="Z73" s="4">
        <v>0</v>
      </c>
      <c r="AA73" s="6">
        <f>IF(AND(Y73&gt;=$O73,Z73&gt;=$P73),1,0)</f>
        <v>0</v>
      </c>
      <c r="AB73" s="2">
        <v>0</v>
      </c>
      <c r="AC73" s="4">
        <v>0</v>
      </c>
      <c r="AD73" s="4">
        <v>0</v>
      </c>
      <c r="AE73" s="6">
        <f>IF(AND(AB73&gt;=$L73,AC73&gt;=$M73,AD73&gt;=$N73),1,0)</f>
        <v>0</v>
      </c>
      <c r="AF73" s="4">
        <v>0</v>
      </c>
      <c r="AG73" s="4">
        <v>0</v>
      </c>
      <c r="AH73" s="6">
        <f>IF(AND(AF73&gt;=$O73,AG73&gt;=$P73),1,0)</f>
        <v>0</v>
      </c>
      <c r="AI73" s="4">
        <v>0</v>
      </c>
      <c r="AJ73" s="4">
        <v>0</v>
      </c>
      <c r="AK73" s="6">
        <f>IF(AND(AI73&gt;=$O73,AJ73&gt;=$P73),1,0)</f>
        <v>0</v>
      </c>
      <c r="AO73" s="6">
        <f>IF(AND(AL73&gt;=$L73,AM73&gt;=$M73,AN73&gt;=$N73),1,0)</f>
        <v>0</v>
      </c>
      <c r="AR73" s="6">
        <f>IF(AND(AP73&gt;=$O73,AQ73&gt;=$P73),1,0)</f>
        <v>0</v>
      </c>
      <c r="AU73" s="6">
        <f>IF(AND(AS73&gt;=$O73,AT73&gt;=$P73),1,0)</f>
        <v>0</v>
      </c>
      <c r="AY73" s="6">
        <f>IF(AND(AV73&gt;=$L73,AW73&gt;=$M73,AX73&gt;=$N73),1,0)</f>
        <v>0</v>
      </c>
      <c r="BB73" s="6">
        <f>IF(AND(AZ73&gt;=$O73,BA73&gt;=$P73),1,0)</f>
        <v>0</v>
      </c>
      <c r="BE73" s="6">
        <f>IF(AND(BC73&gt;=$O73,BD73&gt;=$P73),1,0)</f>
        <v>0</v>
      </c>
      <c r="BI73" s="6">
        <f>IF(AND(BF73&gt;=$L73,BG73&gt;=$M73,BH73&gt;=$N73),1,0)</f>
        <v>0</v>
      </c>
      <c r="BL73" s="6">
        <f>IF(AND(BJ73&gt;=$O73,BK73&gt;=$P73),1,0)</f>
        <v>0</v>
      </c>
      <c r="BO73" s="6">
        <f>IF(AND(BM73&gt;=$O73,BN73&gt;=$P73),1,0)</f>
        <v>0</v>
      </c>
      <c r="BS73" s="6">
        <f t="shared" si="3"/>
        <v>0</v>
      </c>
      <c r="BV73" s="6">
        <f t="shared" si="4"/>
        <v>0</v>
      </c>
      <c r="BY73" s="6">
        <f t="shared" si="5"/>
        <v>0</v>
      </c>
    </row>
    <row r="74" spans="1:77" x14ac:dyDescent="0.3">
      <c r="A74" t="s">
        <v>59</v>
      </c>
      <c r="B74" t="s">
        <v>60</v>
      </c>
      <c r="C74" s="1">
        <v>2005</v>
      </c>
      <c r="D74" s="1">
        <v>15</v>
      </c>
      <c r="E74" t="s">
        <v>70</v>
      </c>
      <c r="F74" s="1" t="s">
        <v>71</v>
      </c>
      <c r="G74" t="s">
        <v>206</v>
      </c>
      <c r="H74" s="6">
        <f>U74+AE74+AO74+AY74+BI74+BS74</f>
        <v>0</v>
      </c>
      <c r="I74" s="6">
        <f>X74+AA74+AH74+AK74+AR74+AU74+BB74+BE74+BL74+BO74+BV74+BY74</f>
        <v>0</v>
      </c>
      <c r="J74" s="1" t="str">
        <f>IF(AND(H74&gt;0,I74&gt;0,K74&gt;=Q74),"Ja","Nein")</f>
        <v>Nein</v>
      </c>
      <c r="K74" s="4">
        <f>MAX(T74,AD74,AN74,AX74,BH74,BR74)+LARGE((T74,AD74,AN74,AX74,BH74,BR74),2)+MAX(W74,Z74,AG74,AJ74,AQ74,AT74,BA74,BD74,BK74,BN74,BU74,BX74)+LARGE((W74,Z74,AG74,AJ74,AQ74,AT74,BA74,BD74,BK74,BN74,BU74,BX74),2)</f>
        <v>55.131</v>
      </c>
      <c r="L74" s="2">
        <f>VLOOKUP(C74,Quali_W[#All],4,0)</f>
        <v>0</v>
      </c>
      <c r="M74" s="4">
        <f>VLOOKUP(C74,Quali_W[#All],5,0)</f>
        <v>31.6</v>
      </c>
      <c r="N74" s="4">
        <f>VLOOKUP(C74,Quali_W[#All],6,0)</f>
        <v>41.1</v>
      </c>
      <c r="O74" s="4">
        <f>VLOOKUP(C74,Quali_W[#All],7,0)</f>
        <v>30</v>
      </c>
      <c r="P74" s="4">
        <f>VLOOKUP(C74,Quali_W[#All],8,0)</f>
        <v>47.5</v>
      </c>
      <c r="Q74" s="4">
        <f>VLOOKUP(C74,Quali_W[#All],9,0)</f>
        <v>177.2</v>
      </c>
      <c r="R74" s="2">
        <v>0</v>
      </c>
      <c r="S74" s="4">
        <v>31.465000000000003</v>
      </c>
      <c r="T74" s="4">
        <v>40.965000000000003</v>
      </c>
      <c r="U74" s="6">
        <f>IF(AND(R74&gt;=$L74,S74&gt;=$M74,T74&gt;=$N74),1,0)</f>
        <v>0</v>
      </c>
      <c r="V74" s="4">
        <v>8.766</v>
      </c>
      <c r="W74" s="4">
        <v>14.166</v>
      </c>
      <c r="X74" s="6">
        <f>IF(AND(V74&gt;=$O74,W74&gt;=$P74),1,0)</f>
        <v>0</v>
      </c>
      <c r="Y74" s="4">
        <v>0</v>
      </c>
      <c r="Z74" s="4">
        <v>0</v>
      </c>
      <c r="AA74" s="6">
        <f>IF(AND(Y74&gt;=$O74,Z74&gt;=$P74),1,0)</f>
        <v>0</v>
      </c>
      <c r="AB74" s="2">
        <v>0</v>
      </c>
      <c r="AC74" s="4">
        <v>0</v>
      </c>
      <c r="AD74" s="4">
        <v>0</v>
      </c>
      <c r="AE74" s="6">
        <f>IF(AND(AB74&gt;=$L74,AC74&gt;=$M74,AD74&gt;=$N74),1,0)</f>
        <v>0</v>
      </c>
      <c r="AF74" s="4">
        <v>0</v>
      </c>
      <c r="AG74" s="4">
        <v>0</v>
      </c>
      <c r="AH74" s="6">
        <f>IF(AND(AF74&gt;=$O74,AG74&gt;=$P74),1,0)</f>
        <v>0</v>
      </c>
      <c r="AI74" s="4">
        <v>0</v>
      </c>
      <c r="AJ74" s="4">
        <v>0</v>
      </c>
      <c r="AK74" s="6">
        <f>IF(AND(AI74&gt;=$O74,AJ74&gt;=$P74),1,0)</f>
        <v>0</v>
      </c>
      <c r="AO74" s="6">
        <f>IF(AND(AL74&gt;=$L74,AM74&gt;=$M74,AN74&gt;=$N74),1,0)</f>
        <v>0</v>
      </c>
      <c r="AR74" s="6">
        <f>IF(AND(AP74&gt;=$O74,AQ74&gt;=$P74),1,0)</f>
        <v>0</v>
      </c>
      <c r="AU74" s="6">
        <f>IF(AND(AS74&gt;=$O74,AT74&gt;=$P74),1,0)</f>
        <v>0</v>
      </c>
      <c r="AY74" s="6">
        <f>IF(AND(AV74&gt;=$L74,AW74&gt;=$M74,AX74&gt;=$N74),1,0)</f>
        <v>0</v>
      </c>
      <c r="BB74" s="6">
        <f>IF(AND(AZ74&gt;=$O74,BA74&gt;=$P74),1,0)</f>
        <v>0</v>
      </c>
      <c r="BE74" s="6">
        <f>IF(AND(BC74&gt;=$O74,BD74&gt;=$P74),1,0)</f>
        <v>0</v>
      </c>
      <c r="BI74" s="6">
        <f>IF(AND(BF74&gt;=$L74,BG74&gt;=$M74,BH74&gt;=$N74),1,0)</f>
        <v>0</v>
      </c>
      <c r="BL74" s="6">
        <f>IF(AND(BJ74&gt;=$O74,BK74&gt;=$P74),1,0)</f>
        <v>0</v>
      </c>
      <c r="BO74" s="6">
        <f>IF(AND(BM74&gt;=$O74,BN74&gt;=$P74),1,0)</f>
        <v>0</v>
      </c>
      <c r="BS74" s="6">
        <f t="shared" si="3"/>
        <v>0</v>
      </c>
      <c r="BV74" s="6">
        <f t="shared" si="4"/>
        <v>0</v>
      </c>
      <c r="BY74" s="6">
        <f t="shared" si="5"/>
        <v>0</v>
      </c>
    </row>
    <row r="75" spans="1:77" x14ac:dyDescent="0.3">
      <c r="A75" t="s">
        <v>351</v>
      </c>
      <c r="B75" t="s">
        <v>352</v>
      </c>
      <c r="C75" s="1">
        <v>2003</v>
      </c>
      <c r="D75" s="1">
        <v>17</v>
      </c>
      <c r="E75" t="s">
        <v>284</v>
      </c>
      <c r="F75" s="1" t="s">
        <v>71</v>
      </c>
      <c r="G75" t="s">
        <v>182</v>
      </c>
      <c r="H75" s="6">
        <f>U75+AE75+AO75+AY75+BI75+BS75</f>
        <v>0</v>
      </c>
      <c r="I75" s="6">
        <f>X75+AA75+AH75+AK75+AR75+AU75+BB75+BE75+BL75+BO75+BV75+BY75</f>
        <v>0</v>
      </c>
      <c r="J75" s="1" t="str">
        <f>IF(AND(H75&gt;0,I75&gt;0,K75&gt;=Q75),"Ja","Nein")</f>
        <v>Nein</v>
      </c>
      <c r="K75" s="4">
        <f>MAX(T75,AD75,AN75,AX75,BH75,BR75)+LARGE((T75,AD75,AN75,AX75,BH75,BR75),2)+MAX(W75,Z75,AG75,AJ75,AQ75,AT75,BA75,BD75,BK75,BN75,BU75,BX75)+LARGE((W75,Z75,AG75,AJ75,AQ75,AT75,BA75,BD75,BK75,BN75,BU75,BX75),2)</f>
        <v>55.128</v>
      </c>
      <c r="L75" s="2">
        <f>VLOOKUP(C75,Quali_W[#All],4,0)</f>
        <v>0</v>
      </c>
      <c r="M75" s="4">
        <f>VLOOKUP(C75,Quali_W[#All],5,0)</f>
        <v>32.200000000000003</v>
      </c>
      <c r="N75" s="4">
        <f>VLOOKUP(C75,Quali_W[#All],6,0)</f>
        <v>41.7</v>
      </c>
      <c r="O75" s="4">
        <f>VLOOKUP(C75,Quali_W[#All],7,0)</f>
        <v>30.3</v>
      </c>
      <c r="P75" s="4">
        <f>VLOOKUP(C75,Quali_W[#All],8,0)</f>
        <v>48.7</v>
      </c>
      <c r="Q75" s="4">
        <f>VLOOKUP(C75,Quali_W[#All],9,0)</f>
        <v>180.8</v>
      </c>
      <c r="R75" s="2">
        <v>0</v>
      </c>
      <c r="S75" s="4">
        <v>28.55</v>
      </c>
      <c r="T75" s="4">
        <v>37.75</v>
      </c>
      <c r="U75" s="6">
        <f>IF(AND(R75&gt;=$L75,S75&gt;=$M75,T75&gt;=$N75),1,0)</f>
        <v>0</v>
      </c>
      <c r="V75" s="4">
        <v>12.178000000000001</v>
      </c>
      <c r="W75" s="4">
        <v>17.378</v>
      </c>
      <c r="X75" s="6">
        <f>IF(AND(V75&gt;=$O75,W75&gt;=$P75),1,0)</f>
        <v>0</v>
      </c>
      <c r="Y75" s="4">
        <v>0</v>
      </c>
      <c r="Z75" s="4">
        <v>0</v>
      </c>
      <c r="AA75" s="6">
        <f>IF(AND(Y75&gt;=$O75,Z75&gt;=$P75),1,0)</f>
        <v>0</v>
      </c>
      <c r="AB75" s="2">
        <v>0</v>
      </c>
      <c r="AC75" s="4">
        <v>0</v>
      </c>
      <c r="AD75" s="4">
        <v>0</v>
      </c>
      <c r="AE75" s="6">
        <f>IF(AND(AB75&gt;=$L75,AC75&gt;=$M75,AD75&gt;=$N75),1,0)</f>
        <v>0</v>
      </c>
      <c r="AF75" s="4">
        <v>0</v>
      </c>
      <c r="AG75" s="4">
        <v>0</v>
      </c>
      <c r="AH75" s="6">
        <f>IF(AND(AF75&gt;=$O75,AG75&gt;=$P75),1,0)</f>
        <v>0</v>
      </c>
      <c r="AI75" s="4">
        <v>0</v>
      </c>
      <c r="AJ75" s="4">
        <v>0</v>
      </c>
      <c r="AK75" s="6">
        <f>IF(AND(AI75&gt;=$O75,AJ75&gt;=$P75),1,0)</f>
        <v>0</v>
      </c>
      <c r="AO75" s="6">
        <f>IF(AND(AL75&gt;=$L75,AM75&gt;=$M75,AN75&gt;=$N75),1,0)</f>
        <v>0</v>
      </c>
      <c r="AR75" s="6">
        <f>IF(AND(AP75&gt;=$O75,AQ75&gt;=$P75),1,0)</f>
        <v>0</v>
      </c>
      <c r="AU75" s="6">
        <f>IF(AND(AS75&gt;=$O75,AT75&gt;=$P75),1,0)</f>
        <v>0</v>
      </c>
      <c r="AY75" s="6">
        <f>IF(AND(AV75&gt;=$L75,AW75&gt;=$M75,AX75&gt;=$N75),1,0)</f>
        <v>0</v>
      </c>
      <c r="BB75" s="6">
        <f>IF(AND(AZ75&gt;=$O75,BA75&gt;=$P75),1,0)</f>
        <v>0</v>
      </c>
      <c r="BE75" s="6">
        <f>IF(AND(BC75&gt;=$O75,BD75&gt;=$P75),1,0)</f>
        <v>0</v>
      </c>
      <c r="BI75" s="6">
        <f>IF(AND(BF75&gt;=$L75,BG75&gt;=$M75,BH75&gt;=$N75),1,0)</f>
        <v>0</v>
      </c>
      <c r="BL75" s="6">
        <f>IF(AND(BJ75&gt;=$O75,BK75&gt;=$P75),1,0)</f>
        <v>0</v>
      </c>
      <c r="BO75" s="6">
        <f>IF(AND(BM75&gt;=$O75,BN75&gt;=$P75),1,0)</f>
        <v>0</v>
      </c>
      <c r="BS75" s="6">
        <f t="shared" si="3"/>
        <v>0</v>
      </c>
      <c r="BV75" s="6">
        <f t="shared" si="4"/>
        <v>0</v>
      </c>
      <c r="BY75" s="6">
        <f t="shared" si="5"/>
        <v>0</v>
      </c>
    </row>
    <row r="76" spans="1:77" x14ac:dyDescent="0.3">
      <c r="A76" t="s">
        <v>42</v>
      </c>
      <c r="B76" t="s">
        <v>43</v>
      </c>
      <c r="C76" s="1">
        <v>2008</v>
      </c>
      <c r="D76" s="1">
        <v>12</v>
      </c>
      <c r="E76" t="s">
        <v>45</v>
      </c>
      <c r="F76" s="1" t="s">
        <v>71</v>
      </c>
      <c r="G76" t="s">
        <v>226</v>
      </c>
      <c r="H76" s="6">
        <f>U76+AE76+AO76+AY76+BI76+BS76</f>
        <v>1</v>
      </c>
      <c r="I76" s="6">
        <f>X76+AA76+AH76+AK76+AR76+AU76+BB76+BE76+BL76+BO76+BV76+BY76</f>
        <v>0</v>
      </c>
      <c r="J76" s="1" t="str">
        <f>IF(AND(H76&gt;0,I76&gt;0,K76&gt;=Q76),"Ja","Nein")</f>
        <v>Nein</v>
      </c>
      <c r="K76" s="4">
        <f>MAX(T76,AD76,AN76,AX76,BH76,BR76)+LARGE((T76,AD76,AN76,AX76,BH76,BR76),2)+MAX(W76,Z76,AG76,AJ76,AQ76,AT76,BA76,BD76,BK76,BN76,BU76,BX76)+LARGE((W76,Z76,AG76,AJ76,AQ76,AT76,BA76,BD76,BK76,BN76,BU76,BX76),2)</f>
        <v>52.558999999999997</v>
      </c>
      <c r="L76" s="2">
        <f>VLOOKUP(C76,Quali_W[#All],4,0)</f>
        <v>0</v>
      </c>
      <c r="M76" s="4">
        <f>VLOOKUP(C76,Quali_W[#All],5,0)</f>
        <v>31.2</v>
      </c>
      <c r="N76" s="4">
        <f>VLOOKUP(C76,Quali_W[#All],6,0)</f>
        <v>40.700000000000003</v>
      </c>
      <c r="O76" s="4">
        <f>VLOOKUP(C76,Quali_W[#All],7,0)</f>
        <v>29.4</v>
      </c>
      <c r="P76" s="4">
        <f>VLOOKUP(C76,Quali_W[#All],8,0)</f>
        <v>46.3</v>
      </c>
      <c r="Q76" s="4">
        <f>VLOOKUP(C76,Quali_W[#All],9,0)</f>
        <v>174</v>
      </c>
      <c r="R76" s="2">
        <v>0</v>
      </c>
      <c r="S76" s="4">
        <v>32.895000000000003</v>
      </c>
      <c r="T76" s="4">
        <v>42.594999999999999</v>
      </c>
      <c r="U76" s="6">
        <f>IF(AND(R76&gt;=$L76,S76&gt;=$M76,T76&gt;=$N76),1,0)</f>
        <v>1</v>
      </c>
      <c r="V76" s="4">
        <v>5.863999999999999</v>
      </c>
      <c r="W76" s="4">
        <v>9.9640000000000004</v>
      </c>
      <c r="X76" s="6">
        <f>IF(AND(V76&gt;=$O76,W76&gt;=$P76),1,0)</f>
        <v>0</v>
      </c>
      <c r="Y76" s="4">
        <v>0</v>
      </c>
      <c r="Z76" s="4">
        <v>0</v>
      </c>
      <c r="AA76" s="6">
        <f>IF(AND(Y76&gt;=$O76,Z76&gt;=$P76),1,0)</f>
        <v>0</v>
      </c>
      <c r="AB76" s="2">
        <v>0</v>
      </c>
      <c r="AC76" s="4">
        <v>0</v>
      </c>
      <c r="AD76" s="4">
        <v>0</v>
      </c>
      <c r="AE76" s="6">
        <f>IF(AND(AB76&gt;=$L76,AC76&gt;=$M76,AD76&gt;=$N76),1,0)</f>
        <v>0</v>
      </c>
      <c r="AF76" s="4">
        <v>0</v>
      </c>
      <c r="AG76" s="4">
        <v>0</v>
      </c>
      <c r="AH76" s="6">
        <f>IF(AND(AF76&gt;=$O76,AG76&gt;=$P76),1,0)</f>
        <v>0</v>
      </c>
      <c r="AI76" s="4">
        <v>0</v>
      </c>
      <c r="AJ76" s="4">
        <v>0</v>
      </c>
      <c r="AK76" s="6">
        <f>IF(AND(AI76&gt;=$O76,AJ76&gt;=$P76),1,0)</f>
        <v>0</v>
      </c>
      <c r="AO76" s="6">
        <f>IF(AND(AL76&gt;=$L76,AM76&gt;=$M76,AN76&gt;=$N76),1,0)</f>
        <v>0</v>
      </c>
      <c r="AR76" s="6">
        <f>IF(AND(AP76&gt;=$O76,AQ76&gt;=$P76),1,0)</f>
        <v>0</v>
      </c>
      <c r="AU76" s="6">
        <f>IF(AND(AS76&gt;=$O76,AT76&gt;=$P76),1,0)</f>
        <v>0</v>
      </c>
      <c r="AY76" s="6">
        <f>IF(AND(AV76&gt;=$L76,AW76&gt;=$M76,AX76&gt;=$N76),1,0)</f>
        <v>0</v>
      </c>
      <c r="BB76" s="6">
        <f>IF(AND(AZ76&gt;=$O76,BA76&gt;=$P76),1,0)</f>
        <v>0</v>
      </c>
      <c r="BE76" s="6">
        <f>IF(AND(BC76&gt;=$O76,BD76&gt;=$P76),1,0)</f>
        <v>0</v>
      </c>
      <c r="BI76" s="6">
        <f>IF(AND(BF76&gt;=$L76,BG76&gt;=$M76,BH76&gt;=$N76),1,0)</f>
        <v>0</v>
      </c>
      <c r="BL76" s="6">
        <f>IF(AND(BJ76&gt;=$O76,BK76&gt;=$P76),1,0)</f>
        <v>0</v>
      </c>
      <c r="BO76" s="6">
        <f>IF(AND(BM76&gt;=$O76,BN76&gt;=$P76),1,0)</f>
        <v>0</v>
      </c>
      <c r="BS76" s="6">
        <f t="shared" si="3"/>
        <v>0</v>
      </c>
      <c r="BV76" s="6">
        <f t="shared" si="4"/>
        <v>0</v>
      </c>
      <c r="BY76" s="6">
        <f t="shared" si="5"/>
        <v>0</v>
      </c>
    </row>
    <row r="77" spans="1:77" x14ac:dyDescent="0.3">
      <c r="A77" t="s">
        <v>150</v>
      </c>
      <c r="B77" t="s">
        <v>54</v>
      </c>
      <c r="C77" s="1">
        <v>2005</v>
      </c>
      <c r="D77" s="1">
        <v>15</v>
      </c>
      <c r="E77" t="s">
        <v>67</v>
      </c>
      <c r="F77" s="1" t="s">
        <v>71</v>
      </c>
      <c r="G77" t="s">
        <v>200</v>
      </c>
      <c r="H77" s="6">
        <f>U77+AE77+AO77+AY77+BI77+BS77</f>
        <v>0</v>
      </c>
      <c r="I77" s="6">
        <f>X77+AA77+AH77+AK77+AR77+AU77+BB77+BE77+BL77+BO77+BV77+BY77</f>
        <v>0</v>
      </c>
      <c r="J77" s="1" t="str">
        <f>IF(AND(H77&gt;0,I77&gt;0,K77&gt;=Q77),"Ja","Nein")</f>
        <v>Nein</v>
      </c>
      <c r="K77" s="4">
        <f>MAX(T77,AD77,AN77,AX77,BH77,BR77)+LARGE((T77,AD77,AN77,AX77,BH77,BR77),2)+MAX(W77,Z77,AG77,AJ77,AQ77,AT77,BA77,BD77,BK77,BN77,BU77,BX77)+LARGE((W77,Z77,AG77,AJ77,AQ77,AT77,BA77,BD77,BK77,BN77,BU77,BX77),2)</f>
        <v>48.353999999999999</v>
      </c>
      <c r="L77" s="2">
        <f>VLOOKUP(C77,Quali_W[#All],4,0)</f>
        <v>0</v>
      </c>
      <c r="M77" s="4">
        <f>VLOOKUP(C77,Quali_W[#All],5,0)</f>
        <v>31.6</v>
      </c>
      <c r="N77" s="4">
        <f>VLOOKUP(C77,Quali_W[#All],6,0)</f>
        <v>41.1</v>
      </c>
      <c r="O77" s="4">
        <f>VLOOKUP(C77,Quali_W[#All],7,0)</f>
        <v>30</v>
      </c>
      <c r="P77" s="4">
        <f>VLOOKUP(C77,Quali_W[#All],8,0)</f>
        <v>47.5</v>
      </c>
      <c r="Q77" s="4">
        <f>VLOOKUP(C77,Quali_W[#All],9,0)</f>
        <v>177.2</v>
      </c>
      <c r="R77" s="2">
        <v>0</v>
      </c>
      <c r="S77" s="4">
        <v>29.475000000000001</v>
      </c>
      <c r="T77" s="4">
        <v>38.875</v>
      </c>
      <c r="U77" s="6">
        <f>IF(AND(R77&gt;=$L77,S77&gt;=$M77,T77&gt;=$N77),1,0)</f>
        <v>0</v>
      </c>
      <c r="V77" s="4">
        <v>5.8789999999999996</v>
      </c>
      <c r="W77" s="4">
        <v>9.4789999999999992</v>
      </c>
      <c r="X77" s="6">
        <f>IF(AND(V77&gt;=$O77,W77&gt;=$P77),1,0)</f>
        <v>0</v>
      </c>
      <c r="Y77" s="4">
        <v>0</v>
      </c>
      <c r="Z77" s="4">
        <v>0</v>
      </c>
      <c r="AA77" s="6">
        <f>IF(AND(Y77&gt;=$O77,Z77&gt;=$P77),1,0)</f>
        <v>0</v>
      </c>
      <c r="AB77" s="2">
        <v>0</v>
      </c>
      <c r="AC77" s="4">
        <v>0</v>
      </c>
      <c r="AD77" s="4">
        <v>0</v>
      </c>
      <c r="AE77" s="6">
        <f>IF(AND(AB77&gt;=$L77,AC77&gt;=$M77,AD77&gt;=$N77),1,0)</f>
        <v>0</v>
      </c>
      <c r="AF77" s="4">
        <v>0</v>
      </c>
      <c r="AG77" s="4">
        <v>0</v>
      </c>
      <c r="AH77" s="6">
        <f>IF(AND(AF77&gt;=$O77,AG77&gt;=$P77),1,0)</f>
        <v>0</v>
      </c>
      <c r="AI77" s="4">
        <v>0</v>
      </c>
      <c r="AJ77" s="4">
        <v>0</v>
      </c>
      <c r="AK77" s="6">
        <f>IF(AND(AI77&gt;=$O77,AJ77&gt;=$P77),1,0)</f>
        <v>0</v>
      </c>
      <c r="AO77" s="6">
        <f>IF(AND(AL77&gt;=$L77,AM77&gt;=$M77,AN77&gt;=$N77),1,0)</f>
        <v>0</v>
      </c>
      <c r="AR77" s="6">
        <f>IF(AND(AP77&gt;=$O77,AQ77&gt;=$P77),1,0)</f>
        <v>0</v>
      </c>
      <c r="AU77" s="6">
        <f>IF(AND(AS77&gt;=$O77,AT77&gt;=$P77),1,0)</f>
        <v>0</v>
      </c>
      <c r="AY77" s="6">
        <f>IF(AND(AV77&gt;=$L77,AW77&gt;=$M77,AX77&gt;=$N77),1,0)</f>
        <v>0</v>
      </c>
      <c r="BB77" s="6">
        <f>IF(AND(AZ77&gt;=$O77,BA77&gt;=$P77),1,0)</f>
        <v>0</v>
      </c>
      <c r="BE77" s="6">
        <f>IF(AND(BC77&gt;=$O77,BD77&gt;=$P77),1,0)</f>
        <v>0</v>
      </c>
      <c r="BI77" s="6">
        <f>IF(AND(BF77&gt;=$L77,BG77&gt;=$M77,BH77&gt;=$N77),1,0)</f>
        <v>0</v>
      </c>
      <c r="BL77" s="6">
        <f>IF(AND(BJ77&gt;=$O77,BK77&gt;=$P77),1,0)</f>
        <v>0</v>
      </c>
      <c r="BO77" s="6">
        <f>IF(AND(BM77&gt;=$O77,BN77&gt;=$P77),1,0)</f>
        <v>0</v>
      </c>
      <c r="BS77" s="6">
        <f t="shared" si="3"/>
        <v>0</v>
      </c>
      <c r="BV77" s="6">
        <f t="shared" si="4"/>
        <v>0</v>
      </c>
      <c r="BY77" s="6">
        <f t="shared" si="5"/>
        <v>0</v>
      </c>
    </row>
    <row r="78" spans="1:77" x14ac:dyDescent="0.3">
      <c r="A78" t="s">
        <v>393</v>
      </c>
      <c r="B78" t="s">
        <v>394</v>
      </c>
      <c r="C78" s="1">
        <v>2007</v>
      </c>
      <c r="D78" s="1">
        <v>13</v>
      </c>
      <c r="E78" t="s">
        <v>284</v>
      </c>
      <c r="F78" s="1" t="s">
        <v>71</v>
      </c>
      <c r="G78" t="s">
        <v>223</v>
      </c>
      <c r="H78" s="6">
        <f>U78+AE78+AO78+AY78+BI78+BS78</f>
        <v>0</v>
      </c>
      <c r="I78" s="6">
        <f>X78+AA78+AH78+AK78+AR78+AU78+BB78+BE78+BL78+BO78+BV78+BY78</f>
        <v>0</v>
      </c>
      <c r="J78" s="1" t="str">
        <f>IF(AND(H78&gt;0,I78&gt;0,K78&gt;=Q78),"Ja","Nein")</f>
        <v>Nein</v>
      </c>
      <c r="K78" s="4">
        <f>MAX(T78,AD78,AN78,AX78,BH78,BR78)+LARGE((T78,AD78,AN78,AX78,BH78,BR78),2)+MAX(W78,Z78,AG78,AJ78,AQ78,AT78,BA78,BD78,BK78,BN78,BU78,BX78)+LARGE((W78,Z78,AG78,AJ78,AQ78,AT78,BA78,BD78,BK78,BN78,BU78,BX78),2)</f>
        <v>47.244</v>
      </c>
      <c r="L78" s="2">
        <f>VLOOKUP(C78,Quali_W[#All],4,0)</f>
        <v>0</v>
      </c>
      <c r="M78" s="4">
        <f>VLOOKUP(C78,Quali_W[#All],5,0)</f>
        <v>31.6</v>
      </c>
      <c r="N78" s="4">
        <f>VLOOKUP(C78,Quali_W[#All],6,0)</f>
        <v>41.1</v>
      </c>
      <c r="O78" s="4">
        <f>VLOOKUP(C78,Quali_W[#All],7,0)</f>
        <v>29.6</v>
      </c>
      <c r="P78" s="4">
        <f>VLOOKUP(C78,Quali_W[#All],8,0)</f>
        <v>46.7</v>
      </c>
      <c r="Q78" s="4">
        <f>VLOOKUP(C78,Quali_W[#All],9,0)</f>
        <v>175.6</v>
      </c>
      <c r="R78" s="2">
        <v>0</v>
      </c>
      <c r="S78" s="4">
        <v>28.935000000000002</v>
      </c>
      <c r="T78" s="4">
        <v>38.234999999999999</v>
      </c>
      <c r="U78" s="6">
        <f>IF(AND(R78&gt;=$L78,S78&gt;=$M78,T78&gt;=$N78),1,0)</f>
        <v>0</v>
      </c>
      <c r="V78" s="4">
        <v>5.4089999999999998</v>
      </c>
      <c r="W78" s="4">
        <v>9.0090000000000003</v>
      </c>
      <c r="X78" s="6">
        <f>IF(AND(V78&gt;=$O78,W78&gt;=$P78),1,0)</f>
        <v>0</v>
      </c>
      <c r="Y78" s="4">
        <v>0</v>
      </c>
      <c r="Z78" s="4">
        <v>0</v>
      </c>
      <c r="AA78" s="6">
        <f>IF(AND(Y78&gt;=$O78,Z78&gt;=$P78),1,0)</f>
        <v>0</v>
      </c>
      <c r="AB78" s="2">
        <v>0</v>
      </c>
      <c r="AC78" s="4">
        <v>0</v>
      </c>
      <c r="AD78" s="4">
        <v>0</v>
      </c>
      <c r="AE78" s="6">
        <f>IF(AND(AB78&gt;=$L78,AC78&gt;=$M78,AD78&gt;=$N78),1,0)</f>
        <v>0</v>
      </c>
      <c r="AF78" s="4">
        <v>0</v>
      </c>
      <c r="AG78" s="4">
        <v>0</v>
      </c>
      <c r="AH78" s="6">
        <f>IF(AND(AF78&gt;=$O78,AG78&gt;=$P78),1,0)</f>
        <v>0</v>
      </c>
      <c r="AI78" s="4">
        <v>0</v>
      </c>
      <c r="AJ78" s="4">
        <v>0</v>
      </c>
      <c r="AK78" s="6">
        <f>IF(AND(AI78&gt;=$O78,AJ78&gt;=$P78),1,0)</f>
        <v>0</v>
      </c>
      <c r="AO78" s="6">
        <f>IF(AND(AL78&gt;=$L78,AM78&gt;=$M78,AN78&gt;=$N78),1,0)</f>
        <v>0</v>
      </c>
      <c r="AR78" s="6">
        <f>IF(AND(AP78&gt;=$O78,AQ78&gt;=$P78),1,0)</f>
        <v>0</v>
      </c>
      <c r="AU78" s="6">
        <f>IF(AND(AS78&gt;=$O78,AT78&gt;=$P78),1,0)</f>
        <v>0</v>
      </c>
      <c r="AY78" s="6">
        <f>IF(AND(AV78&gt;=$L78,AW78&gt;=$M78,AX78&gt;=$N78),1,0)</f>
        <v>0</v>
      </c>
      <c r="BB78" s="6">
        <f>IF(AND(AZ78&gt;=$O78,BA78&gt;=$P78),1,0)</f>
        <v>0</v>
      </c>
      <c r="BE78" s="6">
        <f>IF(AND(BC78&gt;=$O78,BD78&gt;=$P78),1,0)</f>
        <v>0</v>
      </c>
      <c r="BI78" s="6">
        <f>IF(AND(BF78&gt;=$L78,BG78&gt;=$M78,BH78&gt;=$N78),1,0)</f>
        <v>0</v>
      </c>
      <c r="BL78" s="6">
        <f>IF(AND(BJ78&gt;=$O78,BK78&gt;=$P78),1,0)</f>
        <v>0</v>
      </c>
      <c r="BO78" s="6">
        <f>IF(AND(BM78&gt;=$O78,BN78&gt;=$P78),1,0)</f>
        <v>0</v>
      </c>
      <c r="BS78" s="6">
        <f t="shared" si="3"/>
        <v>0</v>
      </c>
      <c r="BV78" s="6">
        <f t="shared" si="4"/>
        <v>0</v>
      </c>
      <c r="BY78" s="6">
        <f t="shared" si="5"/>
        <v>0</v>
      </c>
    </row>
  </sheetData>
  <autoFilter ref="A2:BO78" xr:uid="{BC7DE9DA-6054-4B02-BB5B-BA34095ADBD7}">
    <sortState xmlns:xlrd2="http://schemas.microsoft.com/office/spreadsheetml/2017/richdata2" ref="A4:BO78">
      <sortCondition descending="1" ref="K2:K78"/>
    </sortState>
  </autoFilter>
  <mergeCells count="14">
    <mergeCell ref="BP1:BY1"/>
    <mergeCell ref="BF1:BO1"/>
    <mergeCell ref="B1:B2"/>
    <mergeCell ref="A1:A2"/>
    <mergeCell ref="H1:J1"/>
    <mergeCell ref="K1:K2"/>
    <mergeCell ref="E1:E2"/>
    <mergeCell ref="D1:D2"/>
    <mergeCell ref="C1:C2"/>
    <mergeCell ref="L1:P1"/>
    <mergeCell ref="R1:AA1"/>
    <mergeCell ref="AB1:AK1"/>
    <mergeCell ref="AL1:AU1"/>
    <mergeCell ref="AV1:BE1"/>
  </mergeCells>
  <conditionalFormatting sqref="U1:U1048576 X1:X1048576 AA1:AA1048576 AH1:AH1048576 AK1:AK1048576 AO1:AO1048576 AR1:AR1048576 AU1:AU1048576 AY1:AY1048576 BB1:BB1048576 BE1:BE1048576 BI1:BI1048576 BL1:BL1048576 BO1:BO1048576 BS1:BS1048576 BV1:BV1048576 BY1:BY1048576 AE1:AE1048576">
    <cfRule type="cellIs" dxfId="13" priority="2" operator="equal">
      <formula>1</formula>
    </cfRule>
  </conditionalFormatting>
  <conditionalFormatting sqref="J1:J1048576">
    <cfRule type="containsText" dxfId="12" priority="3" operator="containsText" text="Ja">
      <formula>NOT(ISERROR(SEARCH("Ja",J1)))</formula>
    </cfRule>
  </conditionalFormatting>
  <conditionalFormatting sqref="H3:I1048576">
    <cfRule type="cellIs" dxfId="11" priority="4" operator="greaterThan">
      <formula>0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F8D500-0C91-409E-8C42-68AC89DC7D92}">
  <dimension ref="A1:BY42"/>
  <sheetViews>
    <sheetView zoomScale="85" zoomScaleNormal="85" workbookViewId="0">
      <pane xSplit="11" ySplit="2" topLeftCell="L3" activePane="bottomRight" state="frozen"/>
      <selection activeCell="AA2" activeCellId="2" sqref="U1:U1048576 X1:X1048576 AA1:AA1048576"/>
      <selection pane="topRight" activeCell="AA2" activeCellId="2" sqref="U1:U1048576 X1:X1048576 AA1:AA1048576"/>
      <selection pane="bottomLeft" activeCell="AA2" activeCellId="2" sqref="U1:U1048576 X1:X1048576 AA1:AA1048576"/>
      <selection pane="bottomRight" sqref="A1:A2"/>
    </sheetView>
  </sheetViews>
  <sheetFormatPr baseColWidth="10" defaultColWidth="0" defaultRowHeight="14.4" x14ac:dyDescent="0.3"/>
  <cols>
    <col min="1" max="1" width="20.88671875" bestFit="1" customWidth="1"/>
    <col min="2" max="2" width="11.44140625" customWidth="1"/>
    <col min="3" max="4" width="11.44140625" style="1" customWidth="1"/>
    <col min="5" max="5" width="16.109375" bestFit="1" customWidth="1"/>
    <col min="6" max="6" width="7.33203125" style="1" hidden="1" customWidth="1"/>
    <col min="7" max="7" width="21.5546875" hidden="1" customWidth="1"/>
    <col min="8" max="9" width="11.44140625" style="6" customWidth="1"/>
    <col min="10" max="10" width="12.44140625" style="1" bestFit="1" customWidth="1"/>
    <col min="11" max="11" width="11.44140625" style="4" customWidth="1"/>
    <col min="12" max="12" width="11.44140625" style="2" hidden="1" customWidth="1"/>
    <col min="13" max="17" width="11.44140625" style="4" hidden="1" customWidth="1"/>
    <col min="18" max="18" width="11.44140625" style="2" customWidth="1"/>
    <col min="19" max="20" width="11.44140625" style="4" customWidth="1"/>
    <col min="21" max="21" width="11.44140625" style="6" customWidth="1"/>
    <col min="22" max="23" width="11.44140625" style="4" customWidth="1"/>
    <col min="24" max="24" width="11.44140625" style="6" customWidth="1"/>
    <col min="25" max="26" width="11.44140625" style="4" customWidth="1"/>
    <col min="27" max="27" width="11.44140625" style="6" customWidth="1"/>
    <col min="28" max="28" width="11.44140625" style="2" hidden="1"/>
    <col min="29" max="30" width="11.44140625" style="4" hidden="1"/>
    <col min="31" max="31" width="11.44140625" style="6" hidden="1"/>
    <col min="32" max="33" width="11.44140625" style="4" hidden="1"/>
    <col min="34" max="34" width="11.44140625" style="6" hidden="1"/>
    <col min="35" max="36" width="11.44140625" style="4" hidden="1"/>
    <col min="37" max="37" width="11.44140625" style="6" hidden="1"/>
    <col min="38" max="38" width="11.44140625" style="2" hidden="1"/>
    <col min="39" max="40" width="11.44140625" style="4" hidden="1"/>
    <col min="41" max="41" width="11.44140625" style="6" hidden="1"/>
    <col min="42" max="43" width="11.44140625" style="4" hidden="1"/>
    <col min="44" max="44" width="11.44140625" style="6" hidden="1"/>
    <col min="45" max="46" width="11.44140625" style="4" hidden="1"/>
    <col min="47" max="47" width="11.44140625" style="6" hidden="1"/>
    <col min="48" max="48" width="11.44140625" style="2" hidden="1"/>
    <col min="49" max="50" width="11.44140625" style="4" hidden="1"/>
    <col min="51" max="51" width="11.44140625" style="6" hidden="1"/>
    <col min="52" max="53" width="11.44140625" style="4" hidden="1"/>
    <col min="54" max="54" width="11.44140625" style="6" hidden="1"/>
    <col min="55" max="56" width="11.44140625" style="4" hidden="1"/>
    <col min="57" max="57" width="11.44140625" style="6" hidden="1"/>
    <col min="58" max="58" width="11.44140625" style="2" hidden="1"/>
    <col min="59" max="60" width="11.44140625" style="4" hidden="1"/>
    <col min="61" max="61" width="11.44140625" style="6" hidden="1"/>
    <col min="62" max="63" width="11.44140625" style="4" hidden="1"/>
    <col min="64" max="64" width="11.44140625" style="6" hidden="1"/>
    <col min="65" max="66" width="11.44140625" style="4" hidden="1"/>
    <col min="67" max="67" width="0" style="6" hidden="1"/>
    <col min="68" max="68" width="0" style="2" hidden="1"/>
    <col min="69" max="70" width="0" style="4" hidden="1"/>
    <col min="71" max="71" width="0" style="6" hidden="1"/>
    <col min="72" max="73" width="0" style="4" hidden="1"/>
    <col min="74" max="74" width="0" style="6" hidden="1"/>
    <col min="75" max="76" width="0" style="4" hidden="1"/>
    <col min="77" max="77" width="0" style="6" hidden="1"/>
    <col min="78" max="16384" width="11.44140625" hidden="1"/>
  </cols>
  <sheetData>
    <row r="1" spans="1:77" x14ac:dyDescent="0.3">
      <c r="A1" s="30" t="s">
        <v>14</v>
      </c>
      <c r="B1" s="30" t="s">
        <v>15</v>
      </c>
      <c r="C1" s="30" t="s">
        <v>16</v>
      </c>
      <c r="D1" s="30" t="s">
        <v>17</v>
      </c>
      <c r="E1" s="30" t="s">
        <v>18</v>
      </c>
      <c r="F1" s="20"/>
      <c r="H1" s="23" t="s">
        <v>19</v>
      </c>
      <c r="I1" s="23"/>
      <c r="J1" s="23"/>
      <c r="K1" s="31" t="s">
        <v>20</v>
      </c>
      <c r="L1" s="24" t="s">
        <v>21</v>
      </c>
      <c r="M1" s="24"/>
      <c r="N1" s="24"/>
      <c r="O1" s="24"/>
      <c r="P1" s="24"/>
      <c r="Q1" s="5"/>
      <c r="R1" s="25" t="s">
        <v>34</v>
      </c>
      <c r="S1" s="25"/>
      <c r="T1" s="25"/>
      <c r="U1" s="25"/>
      <c r="V1" s="25"/>
      <c r="W1" s="25"/>
      <c r="X1" s="25"/>
      <c r="Y1" s="25"/>
      <c r="Z1" s="25"/>
      <c r="AA1" s="25"/>
      <c r="AB1" s="26" t="s">
        <v>35</v>
      </c>
      <c r="AC1" s="26"/>
      <c r="AD1" s="26"/>
      <c r="AE1" s="26"/>
      <c r="AF1" s="26"/>
      <c r="AG1" s="26"/>
      <c r="AH1" s="26"/>
      <c r="AI1" s="26"/>
      <c r="AJ1" s="26"/>
      <c r="AK1" s="26"/>
      <c r="AL1" s="27" t="s">
        <v>36</v>
      </c>
      <c r="AM1" s="27"/>
      <c r="AN1" s="27"/>
      <c r="AO1" s="27"/>
      <c r="AP1" s="27"/>
      <c r="AQ1" s="27"/>
      <c r="AR1" s="27"/>
      <c r="AS1" s="27"/>
      <c r="AT1" s="27"/>
      <c r="AU1" s="27"/>
      <c r="AV1" s="28" t="s">
        <v>37</v>
      </c>
      <c r="AW1" s="28"/>
      <c r="AX1" s="28"/>
      <c r="AY1" s="28"/>
      <c r="AZ1" s="28"/>
      <c r="BA1" s="28"/>
      <c r="BB1" s="28"/>
      <c r="BC1" s="28"/>
      <c r="BD1" s="28"/>
      <c r="BE1" s="28"/>
      <c r="BF1" s="29" t="s">
        <v>22</v>
      </c>
      <c r="BG1" s="29"/>
      <c r="BH1" s="29"/>
      <c r="BI1" s="29"/>
      <c r="BJ1" s="29"/>
      <c r="BK1" s="29"/>
      <c r="BL1" s="29"/>
      <c r="BM1" s="29"/>
      <c r="BN1" s="29"/>
      <c r="BO1" s="29"/>
      <c r="BP1" s="26" t="s">
        <v>152</v>
      </c>
      <c r="BQ1" s="26"/>
      <c r="BR1" s="26"/>
      <c r="BS1" s="26"/>
      <c r="BT1" s="26"/>
      <c r="BU1" s="26"/>
      <c r="BV1" s="26"/>
      <c r="BW1" s="26"/>
      <c r="BX1" s="26"/>
      <c r="BY1" s="26"/>
    </row>
    <row r="2" spans="1:77" x14ac:dyDescent="0.3">
      <c r="A2" s="30"/>
      <c r="B2" s="30"/>
      <c r="C2" s="30"/>
      <c r="D2" s="30"/>
      <c r="E2" s="30"/>
      <c r="F2" s="20" t="s">
        <v>23</v>
      </c>
      <c r="G2" t="s">
        <v>24</v>
      </c>
      <c r="H2" s="6" t="s">
        <v>3</v>
      </c>
      <c r="I2" s="6" t="s">
        <v>25</v>
      </c>
      <c r="J2" s="1" t="s">
        <v>26</v>
      </c>
      <c r="K2" s="31"/>
      <c r="L2" s="15" t="s">
        <v>38</v>
      </c>
      <c r="M2" s="5" t="s">
        <v>5</v>
      </c>
      <c r="N2" s="5" t="s">
        <v>6</v>
      </c>
      <c r="O2" s="5" t="s">
        <v>7</v>
      </c>
      <c r="P2" s="5" t="s">
        <v>8</v>
      </c>
      <c r="Q2" s="5" t="s">
        <v>151</v>
      </c>
      <c r="R2" s="22" t="s">
        <v>39</v>
      </c>
      <c r="S2" s="11" t="s">
        <v>5</v>
      </c>
      <c r="T2" s="11" t="s">
        <v>6</v>
      </c>
      <c r="U2" s="7" t="s">
        <v>27</v>
      </c>
      <c r="V2" s="11" t="s">
        <v>7</v>
      </c>
      <c r="W2" s="11" t="s">
        <v>8</v>
      </c>
      <c r="X2" s="7" t="s">
        <v>27</v>
      </c>
      <c r="Y2" s="11" t="s">
        <v>28</v>
      </c>
      <c r="Z2" s="11" t="s">
        <v>29</v>
      </c>
      <c r="AA2" s="7" t="s">
        <v>27</v>
      </c>
      <c r="AB2" s="18" t="s">
        <v>39</v>
      </c>
      <c r="AC2" s="3" t="s">
        <v>5</v>
      </c>
      <c r="AD2" s="3" t="s">
        <v>6</v>
      </c>
      <c r="AE2" s="8" t="s">
        <v>27</v>
      </c>
      <c r="AF2" s="3" t="s">
        <v>30</v>
      </c>
      <c r="AG2" s="3" t="s">
        <v>31</v>
      </c>
      <c r="AH2" s="8" t="s">
        <v>27</v>
      </c>
      <c r="AI2" s="3" t="s">
        <v>32</v>
      </c>
      <c r="AJ2" s="3" t="s">
        <v>33</v>
      </c>
      <c r="AK2" s="8" t="s">
        <v>27</v>
      </c>
      <c r="AL2" s="21" t="s">
        <v>39</v>
      </c>
      <c r="AM2" s="10" t="s">
        <v>5</v>
      </c>
      <c r="AN2" s="10" t="s">
        <v>6</v>
      </c>
      <c r="AO2" s="9" t="s">
        <v>27</v>
      </c>
      <c r="AP2" s="10" t="s">
        <v>7</v>
      </c>
      <c r="AQ2" s="10" t="s">
        <v>8</v>
      </c>
      <c r="AR2" s="9" t="s">
        <v>27</v>
      </c>
      <c r="AS2" s="10" t="s">
        <v>28</v>
      </c>
      <c r="AT2" s="10" t="s">
        <v>29</v>
      </c>
      <c r="AU2" s="9" t="s">
        <v>27</v>
      </c>
      <c r="AV2" s="19" t="s">
        <v>39</v>
      </c>
      <c r="AW2" s="12" t="s">
        <v>5</v>
      </c>
      <c r="AX2" s="12" t="s">
        <v>6</v>
      </c>
      <c r="AY2" s="14" t="s">
        <v>27</v>
      </c>
      <c r="AZ2" s="12" t="s">
        <v>7</v>
      </c>
      <c r="BA2" s="12" t="s">
        <v>8</v>
      </c>
      <c r="BB2" s="14" t="s">
        <v>27</v>
      </c>
      <c r="BC2" s="12" t="s">
        <v>28</v>
      </c>
      <c r="BD2" s="12" t="s">
        <v>29</v>
      </c>
      <c r="BE2" s="14" t="s">
        <v>27</v>
      </c>
      <c r="BF2" s="17" t="s">
        <v>39</v>
      </c>
      <c r="BG2" s="13" t="s">
        <v>5</v>
      </c>
      <c r="BH2" s="13" t="s">
        <v>6</v>
      </c>
      <c r="BI2" s="16" t="s">
        <v>27</v>
      </c>
      <c r="BJ2" s="13" t="s">
        <v>7</v>
      </c>
      <c r="BK2" s="13" t="s">
        <v>8</v>
      </c>
      <c r="BL2" s="16" t="s">
        <v>27</v>
      </c>
      <c r="BM2" s="13" t="s">
        <v>28</v>
      </c>
      <c r="BN2" s="13" t="s">
        <v>29</v>
      </c>
      <c r="BO2" s="16" t="s">
        <v>27</v>
      </c>
      <c r="BP2" s="18" t="s">
        <v>39</v>
      </c>
      <c r="BQ2" s="3" t="s">
        <v>5</v>
      </c>
      <c r="BR2" s="3" t="s">
        <v>6</v>
      </c>
      <c r="BS2" s="8" t="s">
        <v>27</v>
      </c>
      <c r="BT2" s="3" t="s">
        <v>7</v>
      </c>
      <c r="BU2" s="3" t="s">
        <v>8</v>
      </c>
      <c r="BV2" s="8" t="s">
        <v>27</v>
      </c>
      <c r="BW2" s="3" t="s">
        <v>28</v>
      </c>
      <c r="BX2" s="3" t="s">
        <v>29</v>
      </c>
      <c r="BY2" s="8" t="s">
        <v>27</v>
      </c>
    </row>
    <row r="3" spans="1:77" x14ac:dyDescent="0.3">
      <c r="A3" t="s">
        <v>135</v>
      </c>
      <c r="B3" t="s">
        <v>136</v>
      </c>
      <c r="C3" s="1">
        <v>2002</v>
      </c>
      <c r="D3" s="1">
        <v>18</v>
      </c>
      <c r="E3" t="s">
        <v>67</v>
      </c>
      <c r="F3" s="1" t="s">
        <v>98</v>
      </c>
      <c r="G3" t="s">
        <v>245</v>
      </c>
      <c r="H3" s="6">
        <f>U3+AE3+AO3+AY3+BI3</f>
        <v>1</v>
      </c>
      <c r="I3" s="6">
        <f>X3+AA3+AH3+AK3+AR3+AU3+BB3+BE3+BL3+BO3+BV3+BY3</f>
        <v>1</v>
      </c>
      <c r="J3" s="1" t="str">
        <f>IF(AND(H3&gt;0,I3&gt;0,K3&gt;=Q3),"Ja","Nein")</f>
        <v>Nein</v>
      </c>
      <c r="K3" s="4">
        <f>MAX(T3,AD3,AN3,AX3,BH3,BR3)+LARGE((T3,AD3,AN3,AX3,BH3,BR3),2)+MAX(W3,Z3,AG3,AJ3,AQ3,AT3,BA3,BD3,BK3,BN3,BU3,BX3)+LARGE((W3,Z3,AG3,AJ3,AQ3,AT3,BA3,BD3,BK3,BN3,BU3,BX3),2)</f>
        <v>152.86000000000001</v>
      </c>
      <c r="L3" s="2">
        <f>VLOOKUP(C3,Quali_M[#All],4,0)</f>
        <v>1.5</v>
      </c>
      <c r="M3" s="4">
        <f>VLOOKUP(C3,Quali_M[#All],5,0)</f>
        <v>33.799999999999997</v>
      </c>
      <c r="N3" s="4">
        <f>VLOOKUP(C3,Quali_M[#All],6,0)</f>
        <v>44.8</v>
      </c>
      <c r="O3" s="4">
        <f>VLOOKUP(C3,Quali_M[#All],7,0)</f>
        <v>31.2</v>
      </c>
      <c r="P3" s="4">
        <f>VLOOKUP(C3,Quali_M[#All],8,0)</f>
        <v>52.5</v>
      </c>
      <c r="Q3" s="4">
        <f>VLOOKUP(C3,Quali_M[#All],9,0)</f>
        <v>194.6</v>
      </c>
      <c r="R3" s="2">
        <v>2.5</v>
      </c>
      <c r="S3" s="4">
        <v>34.265000000000001</v>
      </c>
      <c r="T3" s="4">
        <v>46.365000000000002</v>
      </c>
      <c r="U3" s="6">
        <f>IF(AND(R3&gt;=$L3,S3&gt;=$M3,T3&gt;=$N3),1,0)</f>
        <v>1</v>
      </c>
      <c r="V3" s="4">
        <v>31.145000000000003</v>
      </c>
      <c r="W3" s="4">
        <v>52.245000000000005</v>
      </c>
      <c r="X3" s="6">
        <f>IF(AND(V3&gt;=$O3,W3&gt;=$P3),1,0)</f>
        <v>0</v>
      </c>
      <c r="Y3" s="4">
        <v>31.35</v>
      </c>
      <c r="Z3" s="4">
        <v>54.25</v>
      </c>
      <c r="AA3" s="6">
        <f>IF(AND(Y3&gt;=$O3,Z3&gt;=$P3),1,0)</f>
        <v>1</v>
      </c>
      <c r="AB3" s="2">
        <v>0</v>
      </c>
      <c r="AC3" s="4">
        <v>0</v>
      </c>
      <c r="AD3" s="4">
        <v>0</v>
      </c>
      <c r="AE3" s="6">
        <f>IF(AND(AB3&gt;=$L3,AC3&gt;=$M3,AD3&gt;=$N3),1,0)</f>
        <v>0</v>
      </c>
      <c r="AF3" s="4">
        <v>0</v>
      </c>
      <c r="AG3" s="4">
        <v>0</v>
      </c>
      <c r="AH3" s="6">
        <f>IF(AND(AF3&gt;=$O3,AG3&gt;=$P3),1,0)</f>
        <v>0</v>
      </c>
      <c r="AI3" s="4">
        <v>0</v>
      </c>
      <c r="AJ3" s="4">
        <v>0</v>
      </c>
      <c r="AK3" s="6">
        <f>IF(AND(AI3&gt;=$O3,AJ3&gt;=$P3),1,0)</f>
        <v>0</v>
      </c>
      <c r="AO3" s="6">
        <f>IF(AND(AL3&gt;=$L3,AM3&gt;=$M3,AN3&gt;=$N3),1,0)</f>
        <v>0</v>
      </c>
      <c r="AR3" s="6">
        <f>IF(AND(AP3&gt;=$O3,AQ3&gt;=$P3),1,0)</f>
        <v>0</v>
      </c>
      <c r="AU3" s="6">
        <f>IF(AND(AS3&gt;=$O3,AT3&gt;=$P3),1,0)</f>
        <v>0</v>
      </c>
      <c r="AY3" s="6">
        <f>IF(AND(AV3&gt;=$L3,AW3&gt;=$M3,AX3&gt;=$N3),1,0)</f>
        <v>0</v>
      </c>
      <c r="BB3" s="6">
        <f>IF(AND(AZ3&gt;=$O3,BA3&gt;=$P3),1,0)</f>
        <v>0</v>
      </c>
      <c r="BE3" s="6">
        <f>IF(AND(BC3&gt;=$O3,BD3&gt;=$P3),1,0)</f>
        <v>0</v>
      </c>
      <c r="BI3" s="6">
        <f>IF(AND(BF3&gt;=$L3,BG3&gt;=$M3,BH3&gt;=$N3),1,0)</f>
        <v>0</v>
      </c>
      <c r="BL3" s="6">
        <f>IF(AND(BJ3&gt;=$O3,BK3&gt;=$P3),1,0)</f>
        <v>0</v>
      </c>
      <c r="BO3" s="6">
        <f>IF(AND(BM3&gt;=$O3,BN3&gt;=$P3),1,0)</f>
        <v>0</v>
      </c>
      <c r="BS3" s="6">
        <f>IF(AND(BP3&gt;=$L3,BQ3&gt;=$M3,BR3&gt;=$N3),1,0)</f>
        <v>0</v>
      </c>
      <c r="BV3" s="6">
        <f>IF(AND(BT3&gt;=$O3,BU3&gt;=$P3),1,0)</f>
        <v>0</v>
      </c>
      <c r="BY3" s="6">
        <f>IF(AND(BW3&gt;=$O3,BX3&gt;=$P3),1,0)</f>
        <v>0</v>
      </c>
    </row>
    <row r="4" spans="1:77" x14ac:dyDescent="0.3">
      <c r="A4" t="s">
        <v>130</v>
      </c>
      <c r="B4" t="s">
        <v>131</v>
      </c>
      <c r="C4" s="1">
        <v>2000</v>
      </c>
      <c r="D4" s="1">
        <v>20</v>
      </c>
      <c r="E4" t="s">
        <v>63</v>
      </c>
      <c r="F4" s="1" t="s">
        <v>98</v>
      </c>
      <c r="G4" t="s">
        <v>240</v>
      </c>
      <c r="H4" s="6">
        <f>U4+AE4+AO4+AY4+BI4</f>
        <v>0</v>
      </c>
      <c r="I4" s="6">
        <f>X4+AA4+AH4+AK4+AR4+AU4+BB4+BE4+BL4+BO4+BV4+BY4</f>
        <v>0</v>
      </c>
      <c r="J4" s="1" t="str">
        <f>IF(AND(H4&gt;0,I4&gt;0,K4&gt;=Q4),"Ja","Nein")</f>
        <v>Nein</v>
      </c>
      <c r="K4" s="4">
        <f>MAX(T4,AD4,AN4,AX4,BH4,BR4)+LARGE((T4,AD4,AN4,AX4,BH4,BR4),2)+MAX(W4,Z4,AG4,AJ4,AQ4,AT4,BA4,BD4,BK4,BN4,BU4,BX4)+LARGE((W4,Z4,AG4,AJ4,AQ4,AT4,BA4,BD4,BK4,BN4,BU4,BX4),2)</f>
        <v>151.73000000000002</v>
      </c>
      <c r="L4" s="2">
        <f>VLOOKUP(C4,Quali_M[#All],4,0)</f>
        <v>2.2000000000000002</v>
      </c>
      <c r="M4" s="4">
        <f>VLOOKUP(C4,Quali_M[#All],5,0)</f>
        <v>34.6</v>
      </c>
      <c r="N4" s="4">
        <f>VLOOKUP(C4,Quali_M[#All],6,0)</f>
        <v>46.3</v>
      </c>
      <c r="O4" s="4">
        <f>VLOOKUP(C4,Quali_M[#All],7,0)</f>
        <v>31.6</v>
      </c>
      <c r="P4" s="4">
        <f>VLOOKUP(C4,Quali_M[#All],8,0)</f>
        <v>54.4</v>
      </c>
      <c r="Q4" s="4">
        <f>VLOOKUP(C4,Quali_M[#All],9,0)</f>
        <v>201.4</v>
      </c>
      <c r="R4" s="2">
        <v>2.4</v>
      </c>
      <c r="S4" s="4">
        <v>33.885000000000005</v>
      </c>
      <c r="T4" s="4">
        <v>45.784999999999997</v>
      </c>
      <c r="U4" s="6">
        <f>IF(AND(R4&gt;=$L4,S4&gt;=$M4,T4&gt;=$N4),1,0)</f>
        <v>0</v>
      </c>
      <c r="V4" s="4">
        <v>30.76</v>
      </c>
      <c r="W4" s="4">
        <v>53.059999999999995</v>
      </c>
      <c r="X4" s="6">
        <f>IF(AND(V4&gt;=$O4,W4&gt;=$P4),1,0)</f>
        <v>0</v>
      </c>
      <c r="Y4" s="4">
        <v>30.285</v>
      </c>
      <c r="Z4" s="4">
        <v>52.885000000000005</v>
      </c>
      <c r="AA4" s="6">
        <f>IF(AND(Y4&gt;=$O4,Z4&gt;=$P4),1,0)</f>
        <v>0</v>
      </c>
      <c r="AB4" s="2">
        <v>0</v>
      </c>
      <c r="AC4" s="4">
        <v>0</v>
      </c>
      <c r="AD4" s="4">
        <v>0</v>
      </c>
      <c r="AE4" s="6">
        <f>IF(AND(AB4&gt;=$L4,AC4&gt;=$M4,AD4&gt;=$N4),1,0)</f>
        <v>0</v>
      </c>
      <c r="AF4" s="4">
        <v>0</v>
      </c>
      <c r="AG4" s="4">
        <v>0</v>
      </c>
      <c r="AH4" s="6">
        <f>IF(AND(AF4&gt;=$O4,AG4&gt;=$P4),1,0)</f>
        <v>0</v>
      </c>
      <c r="AI4" s="4">
        <v>0</v>
      </c>
      <c r="AJ4" s="4">
        <v>0</v>
      </c>
      <c r="AK4" s="6">
        <f>IF(AND(AI4&gt;=$O4,AJ4&gt;=$P4),1,0)</f>
        <v>0</v>
      </c>
      <c r="AO4" s="6">
        <f>IF(AND(AL4&gt;=$L4,AM4&gt;=$M4,AN4&gt;=$N4),1,0)</f>
        <v>0</v>
      </c>
      <c r="AR4" s="6">
        <f>IF(AND(AP4&gt;=$O4,AQ4&gt;=$P4),1,0)</f>
        <v>0</v>
      </c>
      <c r="AU4" s="6">
        <f>IF(AND(AS4&gt;=$O4,AT4&gt;=$P4),1,0)</f>
        <v>0</v>
      </c>
      <c r="AY4" s="6">
        <f>IF(AND(AV4&gt;=$L4,AW4&gt;=$M4,AX4&gt;=$N4),1,0)</f>
        <v>0</v>
      </c>
      <c r="BB4" s="6">
        <f>IF(AND(AZ4&gt;=$O4,BA4&gt;=$P4),1,0)</f>
        <v>0</v>
      </c>
      <c r="BE4" s="6">
        <f>IF(AND(BC4&gt;=$O4,BD4&gt;=$P4),1,0)</f>
        <v>0</v>
      </c>
      <c r="BI4" s="6">
        <f>IF(AND(BF4&gt;=$L4,BG4&gt;=$M4,BH4&gt;=$N4),1,0)</f>
        <v>0</v>
      </c>
      <c r="BL4" s="6">
        <f>IF(AND(BJ4&gt;=$O4,BK4&gt;=$P4),1,0)</f>
        <v>0</v>
      </c>
      <c r="BO4" s="6">
        <f>IF(AND(BM4&gt;=$O4,BN4&gt;=$P4),1,0)</f>
        <v>0</v>
      </c>
      <c r="BS4" s="6">
        <f t="shared" ref="BS4:BS42" si="0">IF(AND(BP4&gt;=$L4,BQ4&gt;=$M4,BR4&gt;=$N4),1,0)</f>
        <v>0</v>
      </c>
      <c r="BV4" s="6">
        <f t="shared" ref="BV4:BV42" si="1">IF(AND(BT4&gt;=$O4,BU4&gt;=$P4),1,0)</f>
        <v>0</v>
      </c>
      <c r="BY4" s="6">
        <f t="shared" ref="BY4:BY42" si="2">IF(AND(BW4&gt;=$O4,BX4&gt;=$P4),1,0)</f>
        <v>0</v>
      </c>
    </row>
    <row r="5" spans="1:77" x14ac:dyDescent="0.3">
      <c r="A5" t="s">
        <v>114</v>
      </c>
      <c r="B5" t="s">
        <v>115</v>
      </c>
      <c r="C5" s="1">
        <v>2005</v>
      </c>
      <c r="D5" s="1">
        <v>15</v>
      </c>
      <c r="E5" t="s">
        <v>143</v>
      </c>
      <c r="F5" s="1" t="s">
        <v>98</v>
      </c>
      <c r="G5" t="s">
        <v>265</v>
      </c>
      <c r="H5" s="6">
        <f>U5+AE5+AO5+AY5+BI5</f>
        <v>1</v>
      </c>
      <c r="I5" s="6">
        <f>X5+AA5+AH5+AK5+AR5+AU5+BB5+BE5+BL5+BO5+BV5+BY5</f>
        <v>2</v>
      </c>
      <c r="J5" s="1" t="str">
        <f>IF(AND(H5&gt;0,I5&gt;0,K5&gt;=Q5),"Ja","Nein")</f>
        <v>Nein</v>
      </c>
      <c r="K5" s="4">
        <f>MAX(T5,AD5,AN5,AX5,BH5,BR5)+LARGE((T5,AD5,AN5,AX5,BH5,BR5),2)+MAX(W5,Z5,AG5,AJ5,AQ5,AT5,BA5,BD5,BK5,BN5,BU5,BX5)+LARGE((W5,Z5,AG5,AJ5,AQ5,AT5,BA5,BD5,BK5,BN5,BU5,BX5),2)</f>
        <v>144.47</v>
      </c>
      <c r="L5" s="2">
        <f>VLOOKUP(C5,Quali_M[#All],4,0)</f>
        <v>0</v>
      </c>
      <c r="M5" s="4">
        <f>VLOOKUP(C5,Quali_M[#All],5,0)</f>
        <v>32.200000000000003</v>
      </c>
      <c r="N5" s="4">
        <f>VLOOKUP(C5,Quali_M[#All],6,0)</f>
        <v>41.7</v>
      </c>
      <c r="O5" s="4">
        <f>VLOOKUP(C5,Quali_M[#All],7,0)</f>
        <v>30.6</v>
      </c>
      <c r="P5" s="4">
        <f>VLOOKUP(C5,Quali_M[#All],8,0)</f>
        <v>48.9</v>
      </c>
      <c r="Q5" s="4">
        <f>VLOOKUP(C5,Quali_M[#All],9,0)</f>
        <v>181.2</v>
      </c>
      <c r="R5" s="2">
        <v>0</v>
      </c>
      <c r="S5" s="4">
        <v>33.380000000000003</v>
      </c>
      <c r="T5" s="4">
        <v>42.480000000000004</v>
      </c>
      <c r="U5" s="6">
        <f>IF(AND(R5&gt;=$L5,S5&gt;=$M5,T5&gt;=$N5),1,0)</f>
        <v>1</v>
      </c>
      <c r="V5" s="4">
        <v>31.830000000000002</v>
      </c>
      <c r="W5" s="4">
        <v>50.13</v>
      </c>
      <c r="X5" s="6">
        <f>IF(AND(V5&gt;=$O5,W5&gt;=$P5),1,0)</f>
        <v>1</v>
      </c>
      <c r="Y5" s="4">
        <v>31.26</v>
      </c>
      <c r="Z5" s="4">
        <v>51.86</v>
      </c>
      <c r="AA5" s="6">
        <f>IF(AND(Y5&gt;=$O5,Z5&gt;=$P5),1,0)</f>
        <v>1</v>
      </c>
      <c r="AB5" s="2">
        <v>0</v>
      </c>
      <c r="AC5" s="4">
        <v>0</v>
      </c>
      <c r="AD5" s="4">
        <v>0</v>
      </c>
      <c r="AE5" s="6">
        <f>IF(AND(AB5&gt;=$L5,AC5&gt;=$M5,AD5&gt;=$N5),1,0)</f>
        <v>0</v>
      </c>
      <c r="AF5" s="4">
        <v>0</v>
      </c>
      <c r="AG5" s="4">
        <v>0</v>
      </c>
      <c r="AH5" s="6">
        <f>IF(AND(AF5&gt;=$O5,AG5&gt;=$P5),1,0)</f>
        <v>0</v>
      </c>
      <c r="AI5" s="4">
        <v>0</v>
      </c>
      <c r="AJ5" s="4">
        <v>0</v>
      </c>
      <c r="AK5" s="6">
        <f>IF(AND(AI5&gt;=$O5,AJ5&gt;=$P5),1,0)</f>
        <v>0</v>
      </c>
      <c r="AO5" s="6">
        <f>IF(AND(AL5&gt;=$L5,AM5&gt;=$M5,AN5&gt;=$N5),1,0)</f>
        <v>0</v>
      </c>
      <c r="AR5" s="6">
        <f>IF(AND(AP5&gt;=$O5,AQ5&gt;=$P5),1,0)</f>
        <v>0</v>
      </c>
      <c r="AU5" s="6">
        <f>IF(AND(AS5&gt;=$O5,AT5&gt;=$P5),1,0)</f>
        <v>0</v>
      </c>
      <c r="AY5" s="6">
        <f>IF(AND(AV5&gt;=$L5,AW5&gt;=$M5,AX5&gt;=$N5),1,0)</f>
        <v>0</v>
      </c>
      <c r="BB5" s="6">
        <f>IF(AND(AZ5&gt;=$O5,BA5&gt;=$P5),1,0)</f>
        <v>0</v>
      </c>
      <c r="BE5" s="6">
        <f>IF(AND(BC5&gt;=$O5,BD5&gt;=$P5),1,0)</f>
        <v>0</v>
      </c>
      <c r="BI5" s="6">
        <f>IF(AND(BF5&gt;=$L5,BG5&gt;=$M5,BH5&gt;=$N5),1,0)</f>
        <v>0</v>
      </c>
      <c r="BL5" s="6">
        <f>IF(AND(BJ5&gt;=$O5,BK5&gt;=$P5),1,0)</f>
        <v>0</v>
      </c>
      <c r="BO5" s="6">
        <f>IF(AND(BM5&gt;=$O5,BN5&gt;=$P5),1,0)</f>
        <v>0</v>
      </c>
      <c r="BS5" s="6">
        <f t="shared" si="0"/>
        <v>0</v>
      </c>
      <c r="BV5" s="6">
        <f t="shared" si="1"/>
        <v>0</v>
      </c>
      <c r="BY5" s="6">
        <f t="shared" si="2"/>
        <v>0</v>
      </c>
    </row>
    <row r="6" spans="1:77" x14ac:dyDescent="0.3">
      <c r="A6" t="s">
        <v>124</v>
      </c>
      <c r="B6" t="s">
        <v>125</v>
      </c>
      <c r="C6" s="1">
        <v>2004</v>
      </c>
      <c r="D6" s="1">
        <v>16</v>
      </c>
      <c r="E6" t="s">
        <v>139</v>
      </c>
      <c r="F6" s="1" t="s">
        <v>98</v>
      </c>
      <c r="G6" t="s">
        <v>255</v>
      </c>
      <c r="H6" s="6">
        <f>U6+AE6+AO6+AY6+BI6</f>
        <v>1</v>
      </c>
      <c r="I6" s="6">
        <f>X6+AA6+AH6+AK6+AR6+AU6+BB6+BE6+BL6+BO6+BV6+BY6</f>
        <v>0</v>
      </c>
      <c r="J6" s="1" t="str">
        <f>IF(AND(H6&gt;0,I6&gt;0,K6&gt;=Q6),"Ja","Nein")</f>
        <v>Nein</v>
      </c>
      <c r="K6" s="4">
        <f>MAX(T6,AD6,AN6,AX6,BH6,BR6)+LARGE((T6,AD6,AN6,AX6,BH6,BR6),2)+MAX(W6,Z6,AG6,AJ6,AQ6,AT6,BA6,BD6,BK6,BN6,BU6,BX6)+LARGE((W6,Z6,AG6,AJ6,AQ6,AT6,BA6,BD6,BK6,BN6,BU6,BX6),2)</f>
        <v>140.58500000000001</v>
      </c>
      <c r="L6" s="2">
        <f>VLOOKUP(C6,Quali_M[#All],4,0)</f>
        <v>0</v>
      </c>
      <c r="M6" s="4">
        <f>VLOOKUP(C6,Quali_M[#All],5,0)</f>
        <v>33</v>
      </c>
      <c r="N6" s="4">
        <f>VLOOKUP(C6,Quali_M[#All],6,0)</f>
        <v>42.5</v>
      </c>
      <c r="O6" s="4">
        <f>VLOOKUP(C6,Quali_M[#All],7,0)</f>
        <v>30.8</v>
      </c>
      <c r="P6" s="4">
        <f>VLOOKUP(C6,Quali_M[#All],8,0)</f>
        <v>50.1</v>
      </c>
      <c r="Q6" s="4">
        <f>VLOOKUP(C6,Quali_M[#All],9,0)</f>
        <v>185.2</v>
      </c>
      <c r="R6" s="2">
        <v>0</v>
      </c>
      <c r="S6" s="4">
        <v>33.565000000000005</v>
      </c>
      <c r="T6" s="4">
        <v>43.365000000000009</v>
      </c>
      <c r="U6" s="6">
        <f>IF(AND(R6&gt;=$L6,S6&gt;=$M6,T6&gt;=$N6),1,0)</f>
        <v>1</v>
      </c>
      <c r="V6" s="4">
        <v>29.910000000000004</v>
      </c>
      <c r="W6" s="4">
        <v>48.41</v>
      </c>
      <c r="X6" s="6">
        <f>IF(AND(V6&gt;=$O6,W6&gt;=$P6),1,0)</f>
        <v>0</v>
      </c>
      <c r="Y6" s="4">
        <v>30.51</v>
      </c>
      <c r="Z6" s="4">
        <v>48.81</v>
      </c>
      <c r="AA6" s="6">
        <f>IF(AND(Y6&gt;=$O6,Z6&gt;=$P6),1,0)</f>
        <v>0</v>
      </c>
      <c r="AB6" s="2">
        <v>0</v>
      </c>
      <c r="AC6" s="4">
        <v>0</v>
      </c>
      <c r="AD6" s="4">
        <v>0</v>
      </c>
      <c r="AE6" s="6">
        <f>IF(AND(AB6&gt;=$L6,AC6&gt;=$M6,AD6&gt;=$N6),1,0)</f>
        <v>0</v>
      </c>
      <c r="AF6" s="4">
        <v>0</v>
      </c>
      <c r="AG6" s="4">
        <v>0</v>
      </c>
      <c r="AH6" s="6">
        <f>IF(AND(AF6&gt;=$O6,AG6&gt;=$P6),1,0)</f>
        <v>0</v>
      </c>
      <c r="AI6" s="4">
        <v>0</v>
      </c>
      <c r="AJ6" s="4">
        <v>0</v>
      </c>
      <c r="AK6" s="6">
        <f>IF(AND(AI6&gt;=$O6,AJ6&gt;=$P6),1,0)</f>
        <v>0</v>
      </c>
      <c r="AO6" s="6">
        <f>IF(AND(AL6&gt;=$L6,AM6&gt;=$M6,AN6&gt;=$N6),1,0)</f>
        <v>0</v>
      </c>
      <c r="AR6" s="6">
        <f>IF(AND(AP6&gt;=$O6,AQ6&gt;=$P6),1,0)</f>
        <v>0</v>
      </c>
      <c r="AU6" s="6">
        <f>IF(AND(AS6&gt;=$O6,AT6&gt;=$P6),1,0)</f>
        <v>0</v>
      </c>
      <c r="AY6" s="6">
        <f>IF(AND(AV6&gt;=$L6,AW6&gt;=$M6,AX6&gt;=$N6),1,0)</f>
        <v>0</v>
      </c>
      <c r="BB6" s="6">
        <f>IF(AND(AZ6&gt;=$O6,BA6&gt;=$P6),1,0)</f>
        <v>0</v>
      </c>
      <c r="BE6" s="6">
        <f>IF(AND(BC6&gt;=$O6,BD6&gt;=$P6),1,0)</f>
        <v>0</v>
      </c>
      <c r="BI6" s="6">
        <f>IF(AND(BF6&gt;=$L6,BG6&gt;=$M6,BH6&gt;=$N6),1,0)</f>
        <v>0</v>
      </c>
      <c r="BL6" s="6">
        <f>IF(AND(BJ6&gt;=$O6,BK6&gt;=$P6),1,0)</f>
        <v>0</v>
      </c>
      <c r="BO6" s="6">
        <f>IF(AND(BM6&gt;=$O6,BN6&gt;=$P6),1,0)</f>
        <v>0</v>
      </c>
      <c r="BS6" s="6">
        <f t="shared" si="0"/>
        <v>0</v>
      </c>
      <c r="BV6" s="6">
        <f t="shared" si="1"/>
        <v>0</v>
      </c>
      <c r="BY6" s="6">
        <f t="shared" si="2"/>
        <v>0</v>
      </c>
    </row>
    <row r="7" spans="1:77" x14ac:dyDescent="0.3">
      <c r="A7" t="s">
        <v>122</v>
      </c>
      <c r="B7" t="s">
        <v>123</v>
      </c>
      <c r="C7" s="1">
        <v>2004</v>
      </c>
      <c r="D7" s="1">
        <v>16</v>
      </c>
      <c r="E7" t="s">
        <v>67</v>
      </c>
      <c r="F7" s="1" t="s">
        <v>98</v>
      </c>
      <c r="G7" t="s">
        <v>253</v>
      </c>
      <c r="H7" s="6">
        <f>U7+AE7+AO7+AY7+BI7</f>
        <v>0</v>
      </c>
      <c r="I7" s="6">
        <f>X7+AA7+AH7+AK7+AR7+AU7+BB7+BE7+BL7+BO7+BV7+BY7</f>
        <v>1</v>
      </c>
      <c r="J7" s="1" t="str">
        <f>IF(AND(H7&gt;0,I7&gt;0,K7&gt;=Q7),"Ja","Nein")</f>
        <v>Nein</v>
      </c>
      <c r="K7" s="4">
        <f>MAX(T7,AD7,AN7,AX7,BH7,BR7)+LARGE((T7,AD7,AN7,AX7,BH7,BR7),2)+MAX(W7,Z7,AG7,AJ7,AQ7,AT7,BA7,BD7,BK7,BN7,BU7,BX7)+LARGE((W7,Z7,AG7,AJ7,AQ7,AT7,BA7,BD7,BK7,BN7,BU7,BX7),2)</f>
        <v>140.10500000000002</v>
      </c>
      <c r="L7" s="2">
        <f>VLOOKUP(C7,Quali_M[#All],4,0)</f>
        <v>0</v>
      </c>
      <c r="M7" s="4">
        <f>VLOOKUP(C7,Quali_M[#All],5,0)</f>
        <v>33</v>
      </c>
      <c r="N7" s="4">
        <f>VLOOKUP(C7,Quali_M[#All],6,0)</f>
        <v>42.5</v>
      </c>
      <c r="O7" s="4">
        <f>VLOOKUP(C7,Quali_M[#All],7,0)</f>
        <v>30.8</v>
      </c>
      <c r="P7" s="4">
        <f>VLOOKUP(C7,Quali_M[#All],8,0)</f>
        <v>50.1</v>
      </c>
      <c r="Q7" s="4">
        <f>VLOOKUP(C7,Quali_M[#All],9,0)</f>
        <v>185.2</v>
      </c>
      <c r="R7" s="2">
        <v>0</v>
      </c>
      <c r="S7" s="4">
        <v>32.21</v>
      </c>
      <c r="T7" s="4">
        <v>41.510000000000005</v>
      </c>
      <c r="U7" s="6">
        <f>IF(AND(R7&gt;=$L7,S7&gt;=$M7,T7&gt;=$N7),1,0)</f>
        <v>0</v>
      </c>
      <c r="V7" s="4">
        <v>30.03</v>
      </c>
      <c r="W7" s="4">
        <v>48.03</v>
      </c>
      <c r="X7" s="6">
        <f>IF(AND(V7&gt;=$O7,W7&gt;=$P7),1,0)</f>
        <v>0</v>
      </c>
      <c r="Y7" s="4">
        <v>31.765000000000001</v>
      </c>
      <c r="Z7" s="4">
        <v>50.564999999999998</v>
      </c>
      <c r="AA7" s="6">
        <f>IF(AND(Y7&gt;=$O7,Z7&gt;=$P7),1,0)</f>
        <v>1</v>
      </c>
      <c r="AB7" s="2">
        <v>0</v>
      </c>
      <c r="AC7" s="4">
        <v>0</v>
      </c>
      <c r="AD7" s="4">
        <v>0</v>
      </c>
      <c r="AE7" s="6">
        <f>IF(AND(AB7&gt;=$L7,AC7&gt;=$M7,AD7&gt;=$N7),1,0)</f>
        <v>0</v>
      </c>
      <c r="AF7" s="4">
        <v>0</v>
      </c>
      <c r="AG7" s="4">
        <v>0</v>
      </c>
      <c r="AH7" s="6">
        <f>IF(AND(AF7&gt;=$O7,AG7&gt;=$P7),1,0)</f>
        <v>0</v>
      </c>
      <c r="AI7" s="4">
        <v>0</v>
      </c>
      <c r="AJ7" s="4">
        <v>0</v>
      </c>
      <c r="AK7" s="6">
        <f>IF(AND(AI7&gt;=$O7,AJ7&gt;=$P7),1,0)</f>
        <v>0</v>
      </c>
      <c r="AO7" s="6">
        <f>IF(AND(AL7&gt;=$L7,AM7&gt;=$M7,AN7&gt;=$N7),1,0)</f>
        <v>0</v>
      </c>
      <c r="AR7" s="6">
        <f>IF(AND(AP7&gt;=$O7,AQ7&gt;=$P7),1,0)</f>
        <v>0</v>
      </c>
      <c r="AU7" s="6">
        <f>IF(AND(AS7&gt;=$O7,AT7&gt;=$P7),1,0)</f>
        <v>0</v>
      </c>
      <c r="AY7" s="6">
        <f>IF(AND(AV7&gt;=$L7,AW7&gt;=$M7,AX7&gt;=$N7),1,0)</f>
        <v>0</v>
      </c>
      <c r="BB7" s="6">
        <f>IF(AND(AZ7&gt;=$O7,BA7&gt;=$P7),1,0)</f>
        <v>0</v>
      </c>
      <c r="BE7" s="6">
        <f>IF(AND(BC7&gt;=$O7,BD7&gt;=$P7),1,0)</f>
        <v>0</v>
      </c>
      <c r="BI7" s="6">
        <f>IF(AND(BF7&gt;=$L7,BG7&gt;=$M7,BH7&gt;=$N7),1,0)</f>
        <v>0</v>
      </c>
      <c r="BL7" s="6">
        <f>IF(AND(BJ7&gt;=$O7,BK7&gt;=$P7),1,0)</f>
        <v>0</v>
      </c>
      <c r="BO7" s="6">
        <f>IF(AND(BM7&gt;=$O7,BN7&gt;=$P7),1,0)</f>
        <v>0</v>
      </c>
      <c r="BS7" s="6">
        <f t="shared" si="0"/>
        <v>0</v>
      </c>
      <c r="BV7" s="6">
        <f t="shared" si="1"/>
        <v>0</v>
      </c>
      <c r="BY7" s="6">
        <f t="shared" si="2"/>
        <v>0</v>
      </c>
    </row>
    <row r="8" spans="1:77" x14ac:dyDescent="0.3">
      <c r="A8" t="s">
        <v>106</v>
      </c>
      <c r="B8" t="s">
        <v>107</v>
      </c>
      <c r="C8" s="1">
        <v>2006</v>
      </c>
      <c r="D8" s="1">
        <v>14</v>
      </c>
      <c r="E8" t="s">
        <v>147</v>
      </c>
      <c r="F8" s="1" t="s">
        <v>98</v>
      </c>
      <c r="G8" t="s">
        <v>258</v>
      </c>
      <c r="H8" s="6">
        <f>U8+AE8+AO8+AY8+BI8</f>
        <v>0</v>
      </c>
      <c r="I8" s="6">
        <f>X8+AA8+AH8+AK8+AR8+AU8+BB8+BE8+BL8+BO8+BV8+BY8</f>
        <v>2</v>
      </c>
      <c r="J8" s="1" t="str">
        <f>IF(AND(H8&gt;0,I8&gt;0,K8&gt;=Q8),"Ja","Nein")</f>
        <v>Nein</v>
      </c>
      <c r="K8" s="4">
        <f>MAX(T8,AD8,AN8,AX8,BH8,BR8)+LARGE((T8,AD8,AN8,AX8,BH8,BR8),2)+MAX(W8,Z8,AG8,AJ8,AQ8,AT8,BA8,BD8,BK8,BN8,BU8,BX8)+LARGE((W8,Z8,AG8,AJ8,AQ8,AT8,BA8,BD8,BK8,BN8,BU8,BX8),2)</f>
        <v>138.815</v>
      </c>
      <c r="L8" s="2">
        <f>VLOOKUP(C8,Quali_M[#All],4,0)</f>
        <v>0</v>
      </c>
      <c r="M8" s="4">
        <f>VLOOKUP(C8,Quali_M[#All],5,0)</f>
        <v>31.6</v>
      </c>
      <c r="N8" s="4">
        <f>VLOOKUP(C8,Quali_M[#All],6,0)</f>
        <v>41.1</v>
      </c>
      <c r="O8" s="4">
        <f>VLOOKUP(C8,Quali_M[#All],7,0)</f>
        <v>30.2</v>
      </c>
      <c r="P8" s="4">
        <f>VLOOKUP(C8,Quali_M[#All],8,0)</f>
        <v>48</v>
      </c>
      <c r="Q8" s="4">
        <f>VLOOKUP(C8,Quali_M[#All],9,0)</f>
        <v>178.2</v>
      </c>
      <c r="R8" s="2">
        <v>0</v>
      </c>
      <c r="S8" s="4">
        <v>30.53</v>
      </c>
      <c r="T8" s="4">
        <v>40.43</v>
      </c>
      <c r="U8" s="6">
        <f>IF(AND(R8&gt;=$L8,S8&gt;=$M8,T8&gt;=$N8),1,0)</f>
        <v>0</v>
      </c>
      <c r="V8" s="4">
        <v>30.365000000000002</v>
      </c>
      <c r="W8" s="4">
        <v>48.564999999999998</v>
      </c>
      <c r="X8" s="6">
        <f>IF(AND(V8&gt;=$O8,W8&gt;=$P8),1,0)</f>
        <v>1</v>
      </c>
      <c r="Y8" s="4">
        <v>31.120000000000005</v>
      </c>
      <c r="Z8" s="4">
        <v>49.820000000000007</v>
      </c>
      <c r="AA8" s="6">
        <f>IF(AND(Y8&gt;=$O8,Z8&gt;=$P8),1,0)</f>
        <v>1</v>
      </c>
      <c r="AB8" s="2">
        <v>0</v>
      </c>
      <c r="AC8" s="4">
        <v>0</v>
      </c>
      <c r="AD8" s="4">
        <v>0</v>
      </c>
      <c r="AE8" s="6">
        <f>IF(AND(AB8&gt;=$L8,AC8&gt;=$M8,AD8&gt;=$N8),1,0)</f>
        <v>0</v>
      </c>
      <c r="AF8" s="4">
        <v>0</v>
      </c>
      <c r="AG8" s="4">
        <v>0</v>
      </c>
      <c r="AH8" s="6">
        <f>IF(AND(AF8&gt;=$O8,AG8&gt;=$P8),1,0)</f>
        <v>0</v>
      </c>
      <c r="AI8" s="4">
        <v>0</v>
      </c>
      <c r="AJ8" s="4">
        <v>0</v>
      </c>
      <c r="AK8" s="6">
        <f>IF(AND(AI8&gt;=$O8,AJ8&gt;=$P8),1,0)</f>
        <v>0</v>
      </c>
      <c r="AO8" s="6">
        <f>IF(AND(AL8&gt;=$L8,AM8&gt;=$M8,AN8&gt;=$N8),1,0)</f>
        <v>0</v>
      </c>
      <c r="AR8" s="6">
        <f>IF(AND(AP8&gt;=$O8,AQ8&gt;=$P8),1,0)</f>
        <v>0</v>
      </c>
      <c r="AU8" s="6">
        <f>IF(AND(AS8&gt;=$O8,AT8&gt;=$P8),1,0)</f>
        <v>0</v>
      </c>
      <c r="AY8" s="6">
        <f>IF(AND(AV8&gt;=$L8,AW8&gt;=$M8,AX8&gt;=$N8),1,0)</f>
        <v>0</v>
      </c>
      <c r="BB8" s="6">
        <f>IF(AND(AZ8&gt;=$O8,BA8&gt;=$P8),1,0)</f>
        <v>0</v>
      </c>
      <c r="BE8" s="6">
        <f>IF(AND(BC8&gt;=$O8,BD8&gt;=$P8),1,0)</f>
        <v>0</v>
      </c>
      <c r="BI8" s="6">
        <f>IF(AND(BF8&gt;=$L8,BG8&gt;=$M8,BH8&gt;=$N8),1,0)</f>
        <v>0</v>
      </c>
      <c r="BL8" s="6">
        <f>IF(AND(BJ8&gt;=$O8,BK8&gt;=$P8),1,0)</f>
        <v>0</v>
      </c>
      <c r="BO8" s="6">
        <f>IF(AND(BM8&gt;=$O8,BN8&gt;=$P8),1,0)</f>
        <v>0</v>
      </c>
      <c r="BS8" s="6">
        <f t="shared" si="0"/>
        <v>0</v>
      </c>
      <c r="BV8" s="6">
        <f t="shared" si="1"/>
        <v>0</v>
      </c>
      <c r="BY8" s="6">
        <f t="shared" si="2"/>
        <v>0</v>
      </c>
    </row>
    <row r="9" spans="1:77" x14ac:dyDescent="0.3">
      <c r="A9" t="s">
        <v>104</v>
      </c>
      <c r="B9" t="s">
        <v>105</v>
      </c>
      <c r="C9" s="1">
        <v>2007</v>
      </c>
      <c r="D9" s="1">
        <v>13</v>
      </c>
      <c r="E9" t="s">
        <v>146</v>
      </c>
      <c r="F9" s="1" t="s">
        <v>98</v>
      </c>
      <c r="G9" t="s">
        <v>277</v>
      </c>
      <c r="H9" s="6">
        <f>U9+AE9+AO9+AY9+BI9</f>
        <v>0</v>
      </c>
      <c r="I9" s="6">
        <f>X9+AA9+AH9+AK9+AR9+AU9+BB9+BE9+BL9+BO9+BV9+BY9</f>
        <v>2</v>
      </c>
      <c r="J9" s="1" t="str">
        <f>IF(AND(H9&gt;0,I9&gt;0,K9&gt;=Q9),"Ja","Nein")</f>
        <v>Nein</v>
      </c>
      <c r="K9" s="4">
        <f>MAX(T9,AD9,AN9,AX9,BH9,BR9)+LARGE((T9,AD9,AN9,AX9,BH9,BR9),2)+MAX(W9,Z9,AG9,AJ9,AQ9,AT9,BA9,BD9,BK9,BN9,BU9,BX9)+LARGE((W9,Z9,AG9,AJ9,AQ9,AT9,BA9,BD9,BK9,BN9,BU9,BX9),2)</f>
        <v>135.44</v>
      </c>
      <c r="L9" s="2">
        <f>VLOOKUP(C9,Quali_M[#All],4,0)</f>
        <v>0</v>
      </c>
      <c r="M9" s="4">
        <f>VLOOKUP(C9,Quali_M[#All],5,0)</f>
        <v>31.4</v>
      </c>
      <c r="N9" s="4">
        <f>VLOOKUP(C9,Quali_M[#All],6,0)</f>
        <v>40.9</v>
      </c>
      <c r="O9" s="4">
        <f>VLOOKUP(C9,Quali_M[#All],7,0)</f>
        <v>29.2</v>
      </c>
      <c r="P9" s="4">
        <f>VLOOKUP(C9,Quali_M[#All],8,0)</f>
        <v>46.7</v>
      </c>
      <c r="Q9" s="4">
        <f>VLOOKUP(C9,Quali_M[#All],9,0)</f>
        <v>175.2</v>
      </c>
      <c r="R9" s="2">
        <v>0</v>
      </c>
      <c r="S9" s="4">
        <v>30.455000000000002</v>
      </c>
      <c r="T9" s="4">
        <v>39.855000000000004</v>
      </c>
      <c r="U9" s="6">
        <f>IF(AND(R9&gt;=$L9,S9&gt;=$M9,T9&gt;=$N9),1,0)</f>
        <v>0</v>
      </c>
      <c r="V9" s="4">
        <v>29.96</v>
      </c>
      <c r="W9" s="4">
        <v>47.06</v>
      </c>
      <c r="X9" s="6">
        <f>IF(AND(V9&gt;=$O9,W9&gt;=$P9),1,0)</f>
        <v>1</v>
      </c>
      <c r="Y9" s="4">
        <v>31.425000000000004</v>
      </c>
      <c r="Z9" s="4">
        <v>48.525000000000006</v>
      </c>
      <c r="AA9" s="6">
        <f>IF(AND(Y9&gt;=$O9,Z9&gt;=$P9),1,0)</f>
        <v>1</v>
      </c>
      <c r="AB9" s="2">
        <v>0</v>
      </c>
      <c r="AC9" s="4">
        <v>0</v>
      </c>
      <c r="AD9" s="4">
        <v>0</v>
      </c>
      <c r="AE9" s="6">
        <f>IF(AND(AB9&gt;=$L9,AC9&gt;=$M9,AD9&gt;=$N9),1,0)</f>
        <v>0</v>
      </c>
      <c r="AF9" s="4">
        <v>0</v>
      </c>
      <c r="AG9" s="4">
        <v>0</v>
      </c>
      <c r="AH9" s="6">
        <f>IF(AND(AF9&gt;=$O9,AG9&gt;=$P9),1,0)</f>
        <v>0</v>
      </c>
      <c r="AI9" s="4">
        <v>0</v>
      </c>
      <c r="AJ9" s="4">
        <v>0</v>
      </c>
      <c r="AK9" s="6">
        <f>IF(AND(AI9&gt;=$O9,AJ9&gt;=$P9),1,0)</f>
        <v>0</v>
      </c>
      <c r="AO9" s="6">
        <f>IF(AND(AL9&gt;=$L9,AM9&gt;=$M9,AN9&gt;=$N9),1,0)</f>
        <v>0</v>
      </c>
      <c r="AR9" s="6">
        <f>IF(AND(AP9&gt;=$O9,AQ9&gt;=$P9),1,0)</f>
        <v>0</v>
      </c>
      <c r="AU9" s="6">
        <f>IF(AND(AS9&gt;=$O9,AT9&gt;=$P9),1,0)</f>
        <v>0</v>
      </c>
      <c r="AY9" s="6">
        <f>IF(AND(AV9&gt;=$L9,AW9&gt;=$M9,AX9&gt;=$N9),1,0)</f>
        <v>0</v>
      </c>
      <c r="BB9" s="6">
        <f>IF(AND(AZ9&gt;=$O9,BA9&gt;=$P9),1,0)</f>
        <v>0</v>
      </c>
      <c r="BE9" s="6">
        <f>IF(AND(BC9&gt;=$O9,BD9&gt;=$P9),1,0)</f>
        <v>0</v>
      </c>
      <c r="BI9" s="6">
        <f>IF(AND(BF9&gt;=$L9,BG9&gt;=$M9,BH9&gt;=$N9),1,0)</f>
        <v>0</v>
      </c>
      <c r="BL9" s="6">
        <f>IF(AND(BJ9&gt;=$O9,BK9&gt;=$P9),1,0)</f>
        <v>0</v>
      </c>
      <c r="BO9" s="6">
        <f>IF(AND(BM9&gt;=$O9,BN9&gt;=$P9),1,0)</f>
        <v>0</v>
      </c>
      <c r="BS9" s="6">
        <f t="shared" si="0"/>
        <v>0</v>
      </c>
      <c r="BV9" s="6">
        <f t="shared" si="1"/>
        <v>0</v>
      </c>
      <c r="BY9" s="6">
        <f t="shared" si="2"/>
        <v>0</v>
      </c>
    </row>
    <row r="10" spans="1:77" x14ac:dyDescent="0.3">
      <c r="A10" t="s">
        <v>102</v>
      </c>
      <c r="B10" t="s">
        <v>103</v>
      </c>
      <c r="C10" s="1">
        <v>2007</v>
      </c>
      <c r="D10" s="1">
        <v>13</v>
      </c>
      <c r="E10" t="s">
        <v>64</v>
      </c>
      <c r="F10" s="1" t="s">
        <v>98</v>
      </c>
      <c r="G10" t="s">
        <v>276</v>
      </c>
      <c r="H10" s="6">
        <f>U10+AE10+AO10+AY10+BI10</f>
        <v>0</v>
      </c>
      <c r="I10" s="6">
        <f>X10+AA10+AH10+AK10+AR10+AU10+BB10+BE10+BL10+BO10+BV10+BY10</f>
        <v>0</v>
      </c>
      <c r="J10" s="1" t="str">
        <f>IF(AND(H10&gt;0,I10&gt;0,K10&gt;=Q10),"Ja","Nein")</f>
        <v>Nein</v>
      </c>
      <c r="K10" s="4">
        <f>MAX(T10,AD10,AN10,AX10,BH10,BR10)+LARGE((T10,AD10,AN10,AX10,BH10,BR10),2)+MAX(W10,Z10,AG10,AJ10,AQ10,AT10,BA10,BD10,BK10,BN10,BU10,BX10)+LARGE((W10,Z10,AG10,AJ10,AQ10,AT10,BA10,BD10,BK10,BN10,BU10,BX10),2)</f>
        <v>134.06299999999999</v>
      </c>
      <c r="L10" s="2">
        <f>VLOOKUP(C10,Quali_M[#All],4,0)</f>
        <v>0</v>
      </c>
      <c r="M10" s="4">
        <f>VLOOKUP(C10,Quali_M[#All],5,0)</f>
        <v>31.4</v>
      </c>
      <c r="N10" s="4">
        <f>VLOOKUP(C10,Quali_M[#All],6,0)</f>
        <v>40.9</v>
      </c>
      <c r="O10" s="4">
        <f>VLOOKUP(C10,Quali_M[#All],7,0)</f>
        <v>29.2</v>
      </c>
      <c r="P10" s="4">
        <f>VLOOKUP(C10,Quali_M[#All],8,0)</f>
        <v>46.7</v>
      </c>
      <c r="Q10" s="4">
        <f>VLOOKUP(C10,Quali_M[#All],9,0)</f>
        <v>175.2</v>
      </c>
      <c r="R10" s="2">
        <v>0</v>
      </c>
      <c r="S10" s="4">
        <v>31.19</v>
      </c>
      <c r="T10" s="4">
        <v>40.89</v>
      </c>
      <c r="U10" s="6">
        <f>IF(AND(R10&gt;=$L10,S10&gt;=$M10,T10&gt;=$N10),1,0)</f>
        <v>0</v>
      </c>
      <c r="V10" s="4">
        <v>29.173000000000002</v>
      </c>
      <c r="W10" s="4">
        <v>46.572999999999993</v>
      </c>
      <c r="X10" s="6">
        <f>IF(AND(V10&gt;=$O10,W10&gt;=$P10),1,0)</f>
        <v>0</v>
      </c>
      <c r="Y10" s="4">
        <v>29.400000000000002</v>
      </c>
      <c r="Z10" s="4">
        <v>46.6</v>
      </c>
      <c r="AA10" s="6">
        <f>IF(AND(Y10&gt;=$O10,Z10&gt;=$P10),1,0)</f>
        <v>0</v>
      </c>
      <c r="AB10" s="2">
        <v>0</v>
      </c>
      <c r="AC10" s="4">
        <v>0</v>
      </c>
      <c r="AD10" s="4">
        <v>0</v>
      </c>
      <c r="AE10" s="6">
        <f>IF(AND(AB10&gt;=$L10,AC10&gt;=$M10,AD10&gt;=$N10),1,0)</f>
        <v>0</v>
      </c>
      <c r="AF10" s="4">
        <v>0</v>
      </c>
      <c r="AG10" s="4">
        <v>0</v>
      </c>
      <c r="AH10" s="6">
        <f>IF(AND(AF10&gt;=$O10,AG10&gt;=$P10),1,0)</f>
        <v>0</v>
      </c>
      <c r="AI10" s="4">
        <v>0</v>
      </c>
      <c r="AJ10" s="4">
        <v>0</v>
      </c>
      <c r="AK10" s="6">
        <f>IF(AND(AI10&gt;=$O10,AJ10&gt;=$P10),1,0)</f>
        <v>0</v>
      </c>
      <c r="AO10" s="6">
        <f>IF(AND(AL10&gt;=$L10,AM10&gt;=$M10,AN10&gt;=$N10),1,0)</f>
        <v>0</v>
      </c>
      <c r="AR10" s="6">
        <f>IF(AND(AP10&gt;=$O10,AQ10&gt;=$P10),1,0)</f>
        <v>0</v>
      </c>
      <c r="AU10" s="6">
        <f>IF(AND(AS10&gt;=$O10,AT10&gt;=$P10),1,0)</f>
        <v>0</v>
      </c>
      <c r="AY10" s="6">
        <f>IF(AND(AV10&gt;=$L10,AW10&gt;=$M10,AX10&gt;=$N10),1,0)</f>
        <v>0</v>
      </c>
      <c r="BB10" s="6">
        <f>IF(AND(AZ10&gt;=$O10,BA10&gt;=$P10),1,0)</f>
        <v>0</v>
      </c>
      <c r="BE10" s="6">
        <f>IF(AND(BC10&gt;=$O10,BD10&gt;=$P10),1,0)</f>
        <v>0</v>
      </c>
      <c r="BI10" s="6">
        <f>IF(AND(BF10&gt;=$L10,BG10&gt;=$M10,BH10&gt;=$N10),1,0)</f>
        <v>0</v>
      </c>
      <c r="BL10" s="6">
        <f>IF(AND(BJ10&gt;=$O10,BK10&gt;=$P10),1,0)</f>
        <v>0</v>
      </c>
      <c r="BO10" s="6">
        <f>IF(AND(BM10&gt;=$O10,BN10&gt;=$P10),1,0)</f>
        <v>0</v>
      </c>
      <c r="BS10" s="6">
        <f t="shared" si="0"/>
        <v>0</v>
      </c>
      <c r="BV10" s="6">
        <f t="shared" si="1"/>
        <v>0</v>
      </c>
      <c r="BY10" s="6">
        <f t="shared" si="2"/>
        <v>0</v>
      </c>
    </row>
    <row r="11" spans="1:77" x14ac:dyDescent="0.3">
      <c r="A11" t="s">
        <v>280</v>
      </c>
      <c r="B11" t="s">
        <v>281</v>
      </c>
      <c r="C11" s="1">
        <v>2001</v>
      </c>
      <c r="D11" s="1">
        <v>19</v>
      </c>
      <c r="E11" t="s">
        <v>148</v>
      </c>
      <c r="F11" s="1" t="s">
        <v>98</v>
      </c>
      <c r="G11" t="s">
        <v>241</v>
      </c>
      <c r="H11" s="6">
        <f>U11+AE11+AO11+AY11+BI11</f>
        <v>0</v>
      </c>
      <c r="I11" s="6">
        <f>X11+AA11+AH11+AK11+AR11+AU11+BB11+BE11+BL11+BO11+BV11+BY11</f>
        <v>0</v>
      </c>
      <c r="J11" s="1" t="str">
        <f>IF(AND(H11&gt;0,I11&gt;0,K11&gt;=Q11),"Ja","Nein")</f>
        <v>Nein</v>
      </c>
      <c r="K11" s="4">
        <f>MAX(T11,AD11,AN11,AX11,BH11,BR11)+LARGE((T11,AD11,AN11,AX11,BH11,BR11),2)+MAX(W11,Z11,AG11,AJ11,AQ11,AT11,BA11,BD11,BK11,BN11,BU11,BX11)+LARGE((W11,Z11,AG11,AJ11,AQ11,AT11,BA11,BD11,BK11,BN11,BU11,BX11),2)</f>
        <v>132.71</v>
      </c>
      <c r="L11" s="2">
        <f>VLOOKUP(C11,Quali_M[#All],4,0)</f>
        <v>1.8</v>
      </c>
      <c r="M11" s="4">
        <f>VLOOKUP(C11,Quali_M[#All],5,0)</f>
        <v>34.200000000000003</v>
      </c>
      <c r="N11" s="4">
        <f>VLOOKUP(C11,Quali_M[#All],6,0)</f>
        <v>45.5</v>
      </c>
      <c r="O11" s="4">
        <f>VLOOKUP(C11,Quali_M[#All],7,0)</f>
        <v>31.4</v>
      </c>
      <c r="P11" s="4">
        <f>VLOOKUP(C11,Quali_M[#All],8,0)</f>
        <v>53.7</v>
      </c>
      <c r="Q11" s="4">
        <f>VLOOKUP(C11,Quali_M[#All],9,0)</f>
        <v>198.4</v>
      </c>
      <c r="R11" s="2">
        <v>0</v>
      </c>
      <c r="S11" s="4">
        <v>30.82</v>
      </c>
      <c r="T11" s="4">
        <v>40.22</v>
      </c>
      <c r="U11" s="6">
        <f>IF(AND(R11&gt;=$L11,S11&gt;=$M11,T11&gt;=$N11),1,0)</f>
        <v>0</v>
      </c>
      <c r="V11" s="4">
        <v>30.160000000000004</v>
      </c>
      <c r="W11" s="4">
        <v>45.76</v>
      </c>
      <c r="X11" s="6">
        <f>IF(AND(V11&gt;=$O11,W11&gt;=$P11),1,0)</f>
        <v>0</v>
      </c>
      <c r="Y11" s="4">
        <v>31.03</v>
      </c>
      <c r="Z11" s="4">
        <v>46.730000000000004</v>
      </c>
      <c r="AA11" s="6">
        <f>IF(AND(Y11&gt;=$O11,Z11&gt;=$P11),1,0)</f>
        <v>0</v>
      </c>
      <c r="AB11" s="2">
        <v>0</v>
      </c>
      <c r="AC11" s="4">
        <v>0</v>
      </c>
      <c r="AD11" s="4">
        <v>0</v>
      </c>
      <c r="AE11" s="6">
        <f>IF(AND(AB11&gt;=$L11,AC11&gt;=$M11,AD11&gt;=$N11),1,0)</f>
        <v>0</v>
      </c>
      <c r="AF11" s="4">
        <v>0</v>
      </c>
      <c r="AG11" s="4">
        <v>0</v>
      </c>
      <c r="AH11" s="6">
        <f>IF(AND(AF11&gt;=$O11,AG11&gt;=$P11),1,0)</f>
        <v>0</v>
      </c>
      <c r="AI11" s="4">
        <v>0</v>
      </c>
      <c r="AJ11" s="4">
        <v>0</v>
      </c>
      <c r="AK11" s="6">
        <f>IF(AND(AI11&gt;=$O11,AJ11&gt;=$P11),1,0)</f>
        <v>0</v>
      </c>
      <c r="AO11" s="6">
        <f>IF(AND(AL11&gt;=$L11,AM11&gt;=$M11,AN11&gt;=$N11),1,0)</f>
        <v>0</v>
      </c>
      <c r="AR11" s="6">
        <f>IF(AND(AP11&gt;=$O11,AQ11&gt;=$P11),1,0)</f>
        <v>0</v>
      </c>
      <c r="AU11" s="6">
        <f>IF(AND(AS11&gt;=$O11,AT11&gt;=$P11),1,0)</f>
        <v>0</v>
      </c>
      <c r="AY11" s="6">
        <f>IF(AND(AV11&gt;=$L11,AW11&gt;=$M11,AX11&gt;=$N11),1,0)</f>
        <v>0</v>
      </c>
      <c r="BB11" s="6">
        <f>IF(AND(AZ11&gt;=$O11,BA11&gt;=$P11),1,0)</f>
        <v>0</v>
      </c>
      <c r="BE11" s="6">
        <f>IF(AND(BC11&gt;=$O11,BD11&gt;=$P11),1,0)</f>
        <v>0</v>
      </c>
      <c r="BI11" s="6">
        <f>IF(AND(BF11&gt;=$L11,BG11&gt;=$M11,BH11&gt;=$N11),1,0)</f>
        <v>0</v>
      </c>
      <c r="BL11" s="6">
        <f>IF(AND(BJ11&gt;=$O11,BK11&gt;=$P11),1,0)</f>
        <v>0</v>
      </c>
      <c r="BO11" s="6">
        <f>IF(AND(BM11&gt;=$O11,BN11&gt;=$P11),1,0)</f>
        <v>0</v>
      </c>
      <c r="BS11" s="6">
        <f t="shared" si="0"/>
        <v>0</v>
      </c>
      <c r="BV11" s="6">
        <f t="shared" si="1"/>
        <v>0</v>
      </c>
      <c r="BY11" s="6">
        <f t="shared" si="2"/>
        <v>0</v>
      </c>
    </row>
    <row r="12" spans="1:77" x14ac:dyDescent="0.3">
      <c r="A12" t="s">
        <v>99</v>
      </c>
      <c r="B12" t="s">
        <v>312</v>
      </c>
      <c r="C12" s="1">
        <v>2007</v>
      </c>
      <c r="D12" s="1">
        <v>13</v>
      </c>
      <c r="E12" t="s">
        <v>145</v>
      </c>
      <c r="F12" s="1" t="s">
        <v>98</v>
      </c>
      <c r="G12" t="s">
        <v>272</v>
      </c>
      <c r="H12" s="6">
        <f>U12+AE12+AO12+AY12+BI12</f>
        <v>0</v>
      </c>
      <c r="I12" s="6">
        <f>X12+AA12+AH12+AK12+AR12+AU12+BB12+BE12+BL12+BO12+BV12+BY12</f>
        <v>1</v>
      </c>
      <c r="J12" s="1" t="str">
        <f>IF(AND(H12&gt;0,I12&gt;0,K12&gt;=Q12),"Ja","Nein")</f>
        <v>Nein</v>
      </c>
      <c r="K12" s="4">
        <f>MAX(T12,AD12,AN12,AX12,BH12,BR12)+LARGE((T12,AD12,AN12,AX12,BH12,BR12),2)+MAX(W12,Z12,AG12,AJ12,AQ12,AT12,BA12,BD12,BK12,BN12,BU12,BX12)+LARGE((W12,Z12,AG12,AJ12,AQ12,AT12,BA12,BD12,BK12,BN12,BU12,BX12),2)</f>
        <v>131</v>
      </c>
      <c r="L12" s="2">
        <f>VLOOKUP(C12,Quali_M[#All],4,0)</f>
        <v>0</v>
      </c>
      <c r="M12" s="4">
        <f>VLOOKUP(C12,Quali_M[#All],5,0)</f>
        <v>31.4</v>
      </c>
      <c r="N12" s="4">
        <f>VLOOKUP(C12,Quali_M[#All],6,0)</f>
        <v>40.9</v>
      </c>
      <c r="O12" s="4">
        <f>VLOOKUP(C12,Quali_M[#All],7,0)</f>
        <v>29.2</v>
      </c>
      <c r="P12" s="4">
        <f>VLOOKUP(C12,Quali_M[#All],8,0)</f>
        <v>46.7</v>
      </c>
      <c r="Q12" s="4">
        <f>VLOOKUP(C12,Quali_M[#All],9,0)</f>
        <v>175.2</v>
      </c>
      <c r="R12" s="2">
        <v>0</v>
      </c>
      <c r="S12" s="4">
        <v>29.765000000000001</v>
      </c>
      <c r="T12" s="4">
        <v>39.465000000000003</v>
      </c>
      <c r="U12" s="6">
        <f>IF(AND(R12&gt;=$L12,S12&gt;=$M12,T12&gt;=$N12),1,0)</f>
        <v>0</v>
      </c>
      <c r="V12" s="4">
        <v>27.73</v>
      </c>
      <c r="W12" s="4">
        <v>44.830000000000005</v>
      </c>
      <c r="X12" s="6">
        <f>IF(AND(V12&gt;=$O12,W12&gt;=$P12),1,0)</f>
        <v>0</v>
      </c>
      <c r="Y12" s="4">
        <v>29.205000000000002</v>
      </c>
      <c r="Z12" s="4">
        <v>46.704999999999998</v>
      </c>
      <c r="AA12" s="6">
        <f>IF(AND(Y12&gt;=$O12,Z12&gt;=$P12),1,0)</f>
        <v>1</v>
      </c>
      <c r="AB12" s="2">
        <v>0</v>
      </c>
      <c r="AC12" s="4">
        <v>0</v>
      </c>
      <c r="AD12" s="4">
        <v>0</v>
      </c>
      <c r="AE12" s="6">
        <f>IF(AND(AB12&gt;=$L12,AC12&gt;=$M12,AD12&gt;=$N12),1,0)</f>
        <v>0</v>
      </c>
      <c r="AF12" s="4">
        <v>0</v>
      </c>
      <c r="AG12" s="4">
        <v>0</v>
      </c>
      <c r="AH12" s="6">
        <f>IF(AND(AF12&gt;=$O12,AG12&gt;=$P12),1,0)</f>
        <v>0</v>
      </c>
      <c r="AI12" s="4">
        <v>0</v>
      </c>
      <c r="AJ12" s="4">
        <v>0</v>
      </c>
      <c r="AK12" s="6">
        <f>IF(AND(AI12&gt;=$O12,AJ12&gt;=$P12),1,0)</f>
        <v>0</v>
      </c>
      <c r="AO12" s="6">
        <f>IF(AND(AL12&gt;=$L12,AM12&gt;=$M12,AN12&gt;=$N12),1,0)</f>
        <v>0</v>
      </c>
      <c r="AR12" s="6">
        <f>IF(AND(AP12&gt;=$O12,AQ12&gt;=$P12),1,0)</f>
        <v>0</v>
      </c>
      <c r="AU12" s="6">
        <f>IF(AND(AS12&gt;=$O12,AT12&gt;=$P12),1,0)</f>
        <v>0</v>
      </c>
      <c r="AY12" s="6">
        <f>IF(AND(AV12&gt;=$L12,AW12&gt;=$M12,AX12&gt;=$N12),1,0)</f>
        <v>0</v>
      </c>
      <c r="BB12" s="6">
        <f>IF(AND(AZ12&gt;=$O12,BA12&gt;=$P12),1,0)</f>
        <v>0</v>
      </c>
      <c r="BE12" s="6">
        <f>IF(AND(BC12&gt;=$O12,BD12&gt;=$P12),1,0)</f>
        <v>0</v>
      </c>
      <c r="BI12" s="6">
        <f>IF(AND(BF12&gt;=$L12,BG12&gt;=$M12,BH12&gt;=$N12),1,0)</f>
        <v>0</v>
      </c>
      <c r="BL12" s="6">
        <f>IF(AND(BJ12&gt;=$O12,BK12&gt;=$P12),1,0)</f>
        <v>0</v>
      </c>
      <c r="BO12" s="6">
        <f>IF(AND(BM12&gt;=$O12,BN12&gt;=$P12),1,0)</f>
        <v>0</v>
      </c>
      <c r="BS12" s="6">
        <f t="shared" si="0"/>
        <v>0</v>
      </c>
      <c r="BV12" s="6">
        <f t="shared" si="1"/>
        <v>0</v>
      </c>
      <c r="BY12" s="6">
        <f t="shared" si="2"/>
        <v>0</v>
      </c>
    </row>
    <row r="13" spans="1:77" x14ac:dyDescent="0.3">
      <c r="A13" t="s">
        <v>99</v>
      </c>
      <c r="B13" t="s">
        <v>312</v>
      </c>
      <c r="C13" s="1">
        <v>2007</v>
      </c>
      <c r="D13" s="1">
        <v>13</v>
      </c>
      <c r="E13" t="s">
        <v>145</v>
      </c>
      <c r="F13" s="1" t="s">
        <v>98</v>
      </c>
      <c r="G13" t="s">
        <v>272</v>
      </c>
      <c r="H13" s="6">
        <f>U13+AE13+AO13+AY13+BI13</f>
        <v>0</v>
      </c>
      <c r="I13" s="6">
        <f>X13+AA13+AH13+AK13+AR13+AU13+BB13+BE13+BL13+BO13+BV13+BY13</f>
        <v>1</v>
      </c>
      <c r="J13" s="1" t="str">
        <f>IF(AND(H13&gt;0,I13&gt;0,K13&gt;=Q13),"Ja","Nein")</f>
        <v>Nein</v>
      </c>
      <c r="K13" s="4">
        <f>MAX(T13,AD13,AN13,AX13,BH13,BR13)+LARGE((T13,AD13,AN13,AX13,BH13,BR13),2)+MAX(W13,Z13,AG13,AJ13,AQ13,AT13,BA13,BD13,BK13,BN13,BU13,BX13)+LARGE((W13,Z13,AG13,AJ13,AQ13,AT13,BA13,BD13,BK13,BN13,BU13,BX13),2)</f>
        <v>131</v>
      </c>
      <c r="L13" s="2">
        <f>VLOOKUP(C13,Quali_M[#All],4,0)</f>
        <v>0</v>
      </c>
      <c r="M13" s="4">
        <f>VLOOKUP(C13,Quali_M[#All],5,0)</f>
        <v>31.4</v>
      </c>
      <c r="N13" s="4">
        <f>VLOOKUP(C13,Quali_M[#All],6,0)</f>
        <v>40.9</v>
      </c>
      <c r="O13" s="4">
        <f>VLOOKUP(C13,Quali_M[#All],7,0)</f>
        <v>29.2</v>
      </c>
      <c r="P13" s="4">
        <f>VLOOKUP(C13,Quali_M[#All],8,0)</f>
        <v>46.7</v>
      </c>
      <c r="Q13" s="4">
        <f>VLOOKUP(C13,Quali_M[#All],9,0)</f>
        <v>175.2</v>
      </c>
      <c r="R13" s="2">
        <v>0</v>
      </c>
      <c r="S13" s="4">
        <v>29.765000000000001</v>
      </c>
      <c r="T13" s="4">
        <v>39.465000000000003</v>
      </c>
      <c r="U13" s="6">
        <f>IF(AND(R13&gt;=$L13,S13&gt;=$M13,T13&gt;=$N13),1,0)</f>
        <v>0</v>
      </c>
      <c r="V13" s="4">
        <v>27.73</v>
      </c>
      <c r="W13" s="4">
        <v>44.830000000000005</v>
      </c>
      <c r="X13" s="6">
        <f>IF(AND(V13&gt;=$O13,W13&gt;=$P13),1,0)</f>
        <v>0</v>
      </c>
      <c r="Y13" s="4">
        <v>29.205000000000002</v>
      </c>
      <c r="Z13" s="4">
        <v>46.704999999999998</v>
      </c>
      <c r="AA13" s="6">
        <f>IF(AND(Y13&gt;=$O13,Z13&gt;=$P13),1,0)</f>
        <v>1</v>
      </c>
      <c r="AB13" s="2">
        <v>0</v>
      </c>
      <c r="AC13" s="4">
        <v>0</v>
      </c>
      <c r="AD13" s="4">
        <v>0</v>
      </c>
      <c r="AE13" s="6">
        <f>IF(AND(AB13&gt;=$L13,AC13&gt;=$M13,AD13&gt;=$N13),1,0)</f>
        <v>0</v>
      </c>
      <c r="AF13" s="4">
        <v>0</v>
      </c>
      <c r="AG13" s="4">
        <v>0</v>
      </c>
      <c r="AH13" s="6">
        <f>IF(AND(AF13&gt;=$O13,AG13&gt;=$P13),1,0)</f>
        <v>0</v>
      </c>
      <c r="AI13" s="4">
        <v>0</v>
      </c>
      <c r="AJ13" s="4">
        <v>0</v>
      </c>
      <c r="AK13" s="6">
        <f>IF(AND(AI13&gt;=$O13,AJ13&gt;=$P13),1,0)</f>
        <v>0</v>
      </c>
      <c r="AO13" s="6">
        <f>IF(AND(AL13&gt;=$L13,AM13&gt;=$M13,AN13&gt;=$N13),1,0)</f>
        <v>0</v>
      </c>
      <c r="AR13" s="6">
        <f>IF(AND(AP13&gt;=$O13,AQ13&gt;=$P13),1,0)</f>
        <v>0</v>
      </c>
      <c r="AU13" s="6">
        <f>IF(AND(AS13&gt;=$O13,AT13&gt;=$P13),1,0)</f>
        <v>0</v>
      </c>
      <c r="AY13" s="6">
        <f>IF(AND(AV13&gt;=$L13,AW13&gt;=$M13,AX13&gt;=$N13),1,0)</f>
        <v>0</v>
      </c>
      <c r="BB13" s="6">
        <f>IF(AND(AZ13&gt;=$O13,BA13&gt;=$P13),1,0)</f>
        <v>0</v>
      </c>
      <c r="BE13" s="6">
        <f>IF(AND(BC13&gt;=$O13,BD13&gt;=$P13),1,0)</f>
        <v>0</v>
      </c>
      <c r="BI13" s="6">
        <f>IF(AND(BF13&gt;=$L13,BG13&gt;=$M13,BH13&gt;=$N13),1,0)</f>
        <v>0</v>
      </c>
      <c r="BL13" s="6">
        <f>IF(AND(BJ13&gt;=$O13,BK13&gt;=$P13),1,0)</f>
        <v>0</v>
      </c>
      <c r="BO13" s="6">
        <f>IF(AND(BM13&gt;=$O13,BN13&gt;=$P13),1,0)</f>
        <v>0</v>
      </c>
      <c r="BS13" s="6">
        <f t="shared" si="0"/>
        <v>0</v>
      </c>
      <c r="BV13" s="6">
        <f t="shared" si="1"/>
        <v>0</v>
      </c>
      <c r="BY13" s="6">
        <f t="shared" si="2"/>
        <v>0</v>
      </c>
    </row>
    <row r="14" spans="1:77" x14ac:dyDescent="0.3">
      <c r="A14" t="s">
        <v>290</v>
      </c>
      <c r="B14" t="s">
        <v>127</v>
      </c>
      <c r="C14" s="1">
        <v>2002</v>
      </c>
      <c r="D14" s="1">
        <v>18</v>
      </c>
      <c r="E14" t="s">
        <v>291</v>
      </c>
      <c r="F14" s="1" t="s">
        <v>98</v>
      </c>
      <c r="G14" t="s">
        <v>248</v>
      </c>
      <c r="H14" s="6">
        <f>U14+AE14+AO14+AY14+BI14</f>
        <v>0</v>
      </c>
      <c r="I14" s="6">
        <f>X14+AA14+AH14+AK14+AR14+AU14+BB14+BE14+BL14+BO14+BV14+BY14</f>
        <v>0</v>
      </c>
      <c r="J14" s="1" t="str">
        <f>IF(AND(H14&gt;0,I14&gt;0,K14&gt;=Q14),"Ja","Nein")</f>
        <v>Nein</v>
      </c>
      <c r="K14" s="4">
        <f>MAX(T14,AD14,AN14,AX14,BH14,BR14)+LARGE((T14,AD14,AN14,AX14,BH14,BR14),2)+MAX(W14,Z14,AG14,AJ14,AQ14,AT14,BA14,BD14,BK14,BN14,BU14,BX14)+LARGE((W14,Z14,AG14,AJ14,AQ14,AT14,BA14,BD14,BK14,BN14,BU14,BX14),2)</f>
        <v>130.053</v>
      </c>
      <c r="L14" s="2">
        <f>VLOOKUP(C14,Quali_M[#All],4,0)</f>
        <v>1.5</v>
      </c>
      <c r="M14" s="4">
        <f>VLOOKUP(C14,Quali_M[#All],5,0)</f>
        <v>33.799999999999997</v>
      </c>
      <c r="N14" s="4">
        <f>VLOOKUP(C14,Quali_M[#All],6,0)</f>
        <v>44.8</v>
      </c>
      <c r="O14" s="4">
        <f>VLOOKUP(C14,Quali_M[#All],7,0)</f>
        <v>31.2</v>
      </c>
      <c r="P14" s="4">
        <f>VLOOKUP(C14,Quali_M[#All],8,0)</f>
        <v>52.5</v>
      </c>
      <c r="Q14" s="4">
        <f>VLOOKUP(C14,Quali_M[#All],9,0)</f>
        <v>194.6</v>
      </c>
      <c r="R14" s="2">
        <v>1.3</v>
      </c>
      <c r="S14" s="4">
        <v>31.860000000000003</v>
      </c>
      <c r="T14" s="4">
        <v>42.56</v>
      </c>
      <c r="U14" s="6">
        <f>IF(AND(R14&gt;=$L14,S14&gt;=$M14,T14&gt;=$N14),1,0)</f>
        <v>0</v>
      </c>
      <c r="V14" s="4">
        <v>25.457999999999998</v>
      </c>
      <c r="W14" s="4">
        <v>41.957999999999998</v>
      </c>
      <c r="X14" s="6">
        <f>IF(AND(V14&gt;=$O14,W14&gt;=$P14),1,0)</f>
        <v>0</v>
      </c>
      <c r="Y14" s="4">
        <v>26.035000000000004</v>
      </c>
      <c r="Z14" s="4">
        <v>45.534999999999997</v>
      </c>
      <c r="AA14" s="6">
        <f>IF(AND(Y14&gt;=$O14,Z14&gt;=$P14),1,0)</f>
        <v>0</v>
      </c>
      <c r="AB14" s="2">
        <v>0</v>
      </c>
      <c r="AC14" s="4">
        <v>0</v>
      </c>
      <c r="AD14" s="4">
        <v>0</v>
      </c>
      <c r="AE14" s="6">
        <f>IF(AND(AB14&gt;=$L14,AC14&gt;=$M14,AD14&gt;=$N14),1,0)</f>
        <v>0</v>
      </c>
      <c r="AF14" s="4">
        <v>0</v>
      </c>
      <c r="AG14" s="4">
        <v>0</v>
      </c>
      <c r="AH14" s="6">
        <f>IF(AND(AF14&gt;=$O14,AG14&gt;=$P14),1,0)</f>
        <v>0</v>
      </c>
      <c r="AI14" s="4">
        <v>0</v>
      </c>
      <c r="AJ14" s="4">
        <v>0</v>
      </c>
      <c r="AK14" s="6">
        <f>IF(AND(AI14&gt;=$O14,AJ14&gt;=$P14),1,0)</f>
        <v>0</v>
      </c>
      <c r="AO14" s="6">
        <f>IF(AND(AL14&gt;=$L14,AM14&gt;=$M14,AN14&gt;=$N14),1,0)</f>
        <v>0</v>
      </c>
      <c r="AR14" s="6">
        <f>IF(AND(AP14&gt;=$O14,AQ14&gt;=$P14),1,0)</f>
        <v>0</v>
      </c>
      <c r="AU14" s="6">
        <f>IF(AND(AS14&gt;=$O14,AT14&gt;=$P14),1,0)</f>
        <v>0</v>
      </c>
      <c r="AY14" s="6">
        <f>IF(AND(AV14&gt;=$L14,AW14&gt;=$M14,AX14&gt;=$N14),1,0)</f>
        <v>0</v>
      </c>
      <c r="BB14" s="6">
        <f>IF(AND(AZ14&gt;=$O14,BA14&gt;=$P14),1,0)</f>
        <v>0</v>
      </c>
      <c r="BE14" s="6">
        <f>IF(AND(BC14&gt;=$O14,BD14&gt;=$P14),1,0)</f>
        <v>0</v>
      </c>
      <c r="BI14" s="6">
        <f>IF(AND(BF14&gt;=$L14,BG14&gt;=$M14,BH14&gt;=$N14),1,0)</f>
        <v>0</v>
      </c>
      <c r="BL14" s="6">
        <f>IF(AND(BJ14&gt;=$O14,BK14&gt;=$P14),1,0)</f>
        <v>0</v>
      </c>
      <c r="BO14" s="6">
        <f>IF(AND(BM14&gt;=$O14,BN14&gt;=$P14),1,0)</f>
        <v>0</v>
      </c>
      <c r="BS14" s="6">
        <f t="shared" si="0"/>
        <v>0</v>
      </c>
      <c r="BV14" s="6">
        <f t="shared" si="1"/>
        <v>0</v>
      </c>
      <c r="BY14" s="6">
        <f t="shared" si="2"/>
        <v>0</v>
      </c>
    </row>
    <row r="15" spans="1:77" x14ac:dyDescent="0.3">
      <c r="A15" t="s">
        <v>118</v>
      </c>
      <c r="B15" t="s">
        <v>119</v>
      </c>
      <c r="C15" s="1">
        <v>2003</v>
      </c>
      <c r="D15" s="1">
        <v>17</v>
      </c>
      <c r="E15" t="s">
        <v>67</v>
      </c>
      <c r="F15" s="1" t="s">
        <v>98</v>
      </c>
      <c r="G15" t="s">
        <v>250</v>
      </c>
      <c r="H15" s="6">
        <f>U15+AE15+AO15+AY15+BI15</f>
        <v>0</v>
      </c>
      <c r="I15" s="6">
        <f>X15+AA15+AH15+AK15+AR15+AU15+BB15+BE15+BL15+BO15+BV15+BY15</f>
        <v>1</v>
      </c>
      <c r="J15" s="1" t="str">
        <f>IF(AND(H15&gt;0,I15&gt;0,K15&gt;=Q15),"Ja","Nein")</f>
        <v>Nein</v>
      </c>
      <c r="K15" s="4">
        <f>MAX(T15,AD15,AN15,AX15,BH15,BR15)+LARGE((T15,AD15,AN15,AX15,BH15,BR15),2)+MAX(W15,Z15,AG15,AJ15,AQ15,AT15,BA15,BD15,BK15,BN15,BU15,BX15)+LARGE((W15,Z15,AG15,AJ15,AQ15,AT15,BA15,BD15,BK15,BN15,BU15,BX15),2)</f>
        <v>127.30800000000001</v>
      </c>
      <c r="L15" s="2">
        <f>VLOOKUP(C15,Quali_M[#All],4,0)</f>
        <v>0</v>
      </c>
      <c r="M15" s="4">
        <f>VLOOKUP(C15,Quali_M[#All],5,0)</f>
        <v>33.799999999999997</v>
      </c>
      <c r="N15" s="4">
        <f>VLOOKUP(C15,Quali_M[#All],6,0)</f>
        <v>43.3</v>
      </c>
      <c r="O15" s="4">
        <f>VLOOKUP(C15,Quali_M[#All],7,0)</f>
        <v>31</v>
      </c>
      <c r="P15" s="4">
        <f>VLOOKUP(C15,Quali_M[#All],8,0)</f>
        <v>51.3</v>
      </c>
      <c r="Q15" s="4">
        <f>VLOOKUP(C15,Quali_M[#All],9,0)</f>
        <v>189.2</v>
      </c>
      <c r="R15" s="2">
        <v>0</v>
      </c>
      <c r="S15" s="4">
        <v>14.677999999999999</v>
      </c>
      <c r="T15" s="4">
        <v>18.378</v>
      </c>
      <c r="U15" s="6">
        <f>IF(AND(R15&gt;=$L15,S15&gt;=$M15,T15&gt;=$N15),1,0)</f>
        <v>0</v>
      </c>
      <c r="V15" s="4">
        <v>32.185000000000002</v>
      </c>
      <c r="W15" s="4">
        <v>54.885000000000005</v>
      </c>
      <c r="X15" s="6">
        <f>IF(AND(V15&gt;=$O15,W15&gt;=$P15),1,0)</f>
        <v>1</v>
      </c>
      <c r="Y15" s="4">
        <v>30.945</v>
      </c>
      <c r="Z15" s="4">
        <v>54.045000000000002</v>
      </c>
      <c r="AA15" s="6">
        <f>IF(AND(Y15&gt;=$O15,Z15&gt;=$P15),1,0)</f>
        <v>0</v>
      </c>
      <c r="AB15" s="2">
        <v>0</v>
      </c>
      <c r="AC15" s="4">
        <v>0</v>
      </c>
      <c r="AD15" s="4">
        <v>0</v>
      </c>
      <c r="AE15" s="6">
        <f>IF(AND(AB15&gt;=$L15,AC15&gt;=$M15,AD15&gt;=$N15),1,0)</f>
        <v>0</v>
      </c>
      <c r="AF15" s="4">
        <v>0</v>
      </c>
      <c r="AG15" s="4">
        <v>0</v>
      </c>
      <c r="AH15" s="6">
        <f>IF(AND(AF15&gt;=$O15,AG15&gt;=$P15),1,0)</f>
        <v>0</v>
      </c>
      <c r="AI15" s="4">
        <v>0</v>
      </c>
      <c r="AJ15" s="4">
        <v>0</v>
      </c>
      <c r="AK15" s="6">
        <f>IF(AND(AI15&gt;=$O15,AJ15&gt;=$P15),1,0)</f>
        <v>0</v>
      </c>
      <c r="AO15" s="6">
        <f>IF(AND(AL15&gt;=$L15,AM15&gt;=$M15,AN15&gt;=$N15),1,0)</f>
        <v>0</v>
      </c>
      <c r="AR15" s="6">
        <f>IF(AND(AP15&gt;=$O15,AQ15&gt;=$P15),1,0)</f>
        <v>0</v>
      </c>
      <c r="AU15" s="6">
        <f>IF(AND(AS15&gt;=$O15,AT15&gt;=$P15),1,0)</f>
        <v>0</v>
      </c>
      <c r="AY15" s="6">
        <f>IF(AND(AV15&gt;=$L15,AW15&gt;=$M15,AX15&gt;=$N15),1,0)</f>
        <v>0</v>
      </c>
      <c r="BB15" s="6">
        <f>IF(AND(AZ15&gt;=$O15,BA15&gt;=$P15),1,0)</f>
        <v>0</v>
      </c>
      <c r="BE15" s="6">
        <f>IF(AND(BC15&gt;=$O15,BD15&gt;=$P15),1,0)</f>
        <v>0</v>
      </c>
      <c r="BI15" s="6">
        <f>IF(AND(BF15&gt;=$L15,BG15&gt;=$M15,BH15&gt;=$N15),1,0)</f>
        <v>0</v>
      </c>
      <c r="BL15" s="6">
        <f>IF(AND(BJ15&gt;=$O15,BK15&gt;=$P15),1,0)</f>
        <v>0</v>
      </c>
      <c r="BO15" s="6">
        <f>IF(AND(BM15&gt;=$O15,BN15&gt;=$P15),1,0)</f>
        <v>0</v>
      </c>
      <c r="BS15" s="6">
        <f t="shared" si="0"/>
        <v>0</v>
      </c>
      <c r="BV15" s="6">
        <f t="shared" si="1"/>
        <v>0</v>
      </c>
      <c r="BY15" s="6">
        <f t="shared" si="2"/>
        <v>0</v>
      </c>
    </row>
    <row r="16" spans="1:77" x14ac:dyDescent="0.3">
      <c r="A16" t="s">
        <v>295</v>
      </c>
      <c r="B16" t="s">
        <v>127</v>
      </c>
      <c r="C16" s="1">
        <v>2004</v>
      </c>
      <c r="D16" s="1">
        <v>16</v>
      </c>
      <c r="E16" t="s">
        <v>284</v>
      </c>
      <c r="F16" s="1" t="s">
        <v>98</v>
      </c>
      <c r="G16" t="s">
        <v>257</v>
      </c>
      <c r="H16" s="6">
        <f>U16+AE16+AO16+AY16+BI16</f>
        <v>0</v>
      </c>
      <c r="I16" s="6">
        <f>X16+AA16+AH16+AK16+AR16+AU16+BB16+BE16+BL16+BO16+BV16+BY16</f>
        <v>0</v>
      </c>
      <c r="J16" s="1" t="str">
        <f>IF(AND(H16&gt;0,I16&gt;0,K16&gt;=Q16),"Ja","Nein")</f>
        <v>Nein</v>
      </c>
      <c r="K16" s="4">
        <f>MAX(T16,AD16,AN16,AX16,BH16,BR16)+LARGE((T16,AD16,AN16,AX16,BH16,BR16),2)+MAX(W16,Z16,AG16,AJ16,AQ16,AT16,BA16,BD16,BK16,BN16,BU16,BX16)+LARGE((W16,Z16,AG16,AJ16,AQ16,AT16,BA16,BD16,BK16,BN16,BU16,BX16),2)</f>
        <v>124.96000000000001</v>
      </c>
      <c r="L16" s="2">
        <f>VLOOKUP(C16,Quali_M[#All],4,0)</f>
        <v>0</v>
      </c>
      <c r="M16" s="4">
        <f>VLOOKUP(C16,Quali_M[#All],5,0)</f>
        <v>33</v>
      </c>
      <c r="N16" s="4">
        <f>VLOOKUP(C16,Quali_M[#All],6,0)</f>
        <v>42.5</v>
      </c>
      <c r="O16" s="4">
        <f>VLOOKUP(C16,Quali_M[#All],7,0)</f>
        <v>30.8</v>
      </c>
      <c r="P16" s="4">
        <f>VLOOKUP(C16,Quali_M[#All],8,0)</f>
        <v>50.1</v>
      </c>
      <c r="Q16" s="4">
        <f>VLOOKUP(C16,Quali_M[#All],9,0)</f>
        <v>185.2</v>
      </c>
      <c r="R16" s="2">
        <v>0</v>
      </c>
      <c r="S16" s="4">
        <v>27.275000000000002</v>
      </c>
      <c r="T16" s="4">
        <v>36.975000000000001</v>
      </c>
      <c r="U16" s="6">
        <f>IF(AND(R16&gt;=$L16,S16&gt;=$M16,T16&gt;=$N16),1,0)</f>
        <v>0</v>
      </c>
      <c r="V16" s="4">
        <v>27.234999999999999</v>
      </c>
      <c r="W16" s="4">
        <v>44.734999999999999</v>
      </c>
      <c r="X16" s="6">
        <f>IF(AND(V16&gt;=$O16,W16&gt;=$P16),1,0)</f>
        <v>0</v>
      </c>
      <c r="Y16" s="4">
        <v>25.35</v>
      </c>
      <c r="Z16" s="4">
        <v>43.25</v>
      </c>
      <c r="AA16" s="6">
        <f>IF(AND(Y16&gt;=$O16,Z16&gt;=$P16),1,0)</f>
        <v>0</v>
      </c>
      <c r="AB16" s="2">
        <v>0</v>
      </c>
      <c r="AC16" s="4">
        <v>0</v>
      </c>
      <c r="AD16" s="4">
        <v>0</v>
      </c>
      <c r="AE16" s="6">
        <f>IF(AND(AB16&gt;=$L16,AC16&gt;=$M16,AD16&gt;=$N16),1,0)</f>
        <v>0</v>
      </c>
      <c r="AF16" s="4">
        <v>0</v>
      </c>
      <c r="AG16" s="4">
        <v>0</v>
      </c>
      <c r="AH16" s="6">
        <f>IF(AND(AF16&gt;=$O16,AG16&gt;=$P16),1,0)</f>
        <v>0</v>
      </c>
      <c r="AI16" s="4">
        <v>0</v>
      </c>
      <c r="AJ16" s="4">
        <v>0</v>
      </c>
      <c r="AK16" s="6">
        <f>IF(AND(AI16&gt;=$O16,AJ16&gt;=$P16),1,0)</f>
        <v>0</v>
      </c>
      <c r="AO16" s="6">
        <f>IF(AND(AL16&gt;=$L16,AM16&gt;=$M16,AN16&gt;=$N16),1,0)</f>
        <v>0</v>
      </c>
      <c r="AR16" s="6">
        <f>IF(AND(AP16&gt;=$O16,AQ16&gt;=$P16),1,0)</f>
        <v>0</v>
      </c>
      <c r="AU16" s="6">
        <f>IF(AND(AS16&gt;=$O16,AT16&gt;=$P16),1,0)</f>
        <v>0</v>
      </c>
      <c r="AY16" s="6">
        <f>IF(AND(AV16&gt;=$L16,AW16&gt;=$M16,AX16&gt;=$N16),1,0)</f>
        <v>0</v>
      </c>
      <c r="BB16" s="6">
        <f>IF(AND(AZ16&gt;=$O16,BA16&gt;=$P16),1,0)</f>
        <v>0</v>
      </c>
      <c r="BE16" s="6">
        <f>IF(AND(BC16&gt;=$O16,BD16&gt;=$P16),1,0)</f>
        <v>0</v>
      </c>
      <c r="BI16" s="6">
        <f>IF(AND(BF16&gt;=$L16,BG16&gt;=$M16,BH16&gt;=$N16),1,0)</f>
        <v>0</v>
      </c>
      <c r="BL16" s="6">
        <f>IF(AND(BJ16&gt;=$O16,BK16&gt;=$P16),1,0)</f>
        <v>0</v>
      </c>
      <c r="BO16" s="6">
        <f>IF(AND(BM16&gt;=$O16,BN16&gt;=$P16),1,0)</f>
        <v>0</v>
      </c>
      <c r="BS16" s="6">
        <f t="shared" si="0"/>
        <v>0</v>
      </c>
      <c r="BV16" s="6">
        <f t="shared" si="1"/>
        <v>0</v>
      </c>
      <c r="BY16" s="6">
        <f t="shared" si="2"/>
        <v>0</v>
      </c>
    </row>
    <row r="17" spans="1:77" x14ac:dyDescent="0.3">
      <c r="A17" t="s">
        <v>310</v>
      </c>
      <c r="B17" t="s">
        <v>311</v>
      </c>
      <c r="C17" s="1">
        <v>2007</v>
      </c>
      <c r="D17" s="1">
        <v>13</v>
      </c>
      <c r="E17" t="s">
        <v>45</v>
      </c>
      <c r="F17" s="1" t="s">
        <v>98</v>
      </c>
      <c r="G17" t="s">
        <v>271</v>
      </c>
      <c r="H17" s="6">
        <f>U17+AE17+AO17+AY17+BI17</f>
        <v>0</v>
      </c>
      <c r="I17" s="6">
        <f>X17+AA17+AH17+AK17+AR17+AU17+BB17+BE17+BL17+BO17+BV17+BY17</f>
        <v>0</v>
      </c>
      <c r="J17" s="1" t="str">
        <f>IF(AND(H17&gt;0,I17&gt;0,K17&gt;=Q17),"Ja","Nein")</f>
        <v>Nein</v>
      </c>
      <c r="K17" s="4">
        <f>MAX(T17,AD17,AN17,AX17,BH17,BR17)+LARGE((T17,AD17,AN17,AX17,BH17,BR17),2)+MAX(W17,Z17,AG17,AJ17,AQ17,AT17,BA17,BD17,BK17,BN17,BU17,BX17)+LARGE((W17,Z17,AG17,AJ17,AQ17,AT17,BA17,BD17,BK17,BN17,BU17,BX17),2)</f>
        <v>124.74000000000001</v>
      </c>
      <c r="L17" s="2">
        <f>VLOOKUP(C17,Quali_M[#All],4,0)</f>
        <v>0</v>
      </c>
      <c r="M17" s="4">
        <f>VLOOKUP(C17,Quali_M[#All],5,0)</f>
        <v>31.4</v>
      </c>
      <c r="N17" s="4">
        <f>VLOOKUP(C17,Quali_M[#All],6,0)</f>
        <v>40.9</v>
      </c>
      <c r="O17" s="4">
        <f>VLOOKUP(C17,Quali_M[#All],7,0)</f>
        <v>29.2</v>
      </c>
      <c r="P17" s="4">
        <f>VLOOKUP(C17,Quali_M[#All],8,0)</f>
        <v>46.7</v>
      </c>
      <c r="Q17" s="4">
        <f>VLOOKUP(C17,Quali_M[#All],9,0)</f>
        <v>175.2</v>
      </c>
      <c r="R17" s="2">
        <v>0</v>
      </c>
      <c r="S17" s="4">
        <v>28.685000000000002</v>
      </c>
      <c r="T17" s="4">
        <v>37.984999999999999</v>
      </c>
      <c r="U17" s="6">
        <f>IF(AND(R17&gt;=$L17,S17&gt;=$M17,T17&gt;=$N17),1,0)</f>
        <v>0</v>
      </c>
      <c r="V17" s="4">
        <v>26.745000000000001</v>
      </c>
      <c r="W17" s="4">
        <v>43.345000000000006</v>
      </c>
      <c r="X17" s="6">
        <f>IF(AND(V17&gt;=$O17,W17&gt;=$P17),1,0)</f>
        <v>0</v>
      </c>
      <c r="Y17" s="4">
        <v>26.71</v>
      </c>
      <c r="Z17" s="4">
        <v>43.41</v>
      </c>
      <c r="AA17" s="6">
        <f>IF(AND(Y17&gt;=$O17,Z17&gt;=$P17),1,0)</f>
        <v>0</v>
      </c>
      <c r="AB17" s="2">
        <v>0</v>
      </c>
      <c r="AC17" s="4">
        <v>0</v>
      </c>
      <c r="AD17" s="4">
        <v>0</v>
      </c>
      <c r="AE17" s="6">
        <f>IF(AND(AB17&gt;=$L17,AC17&gt;=$M17,AD17&gt;=$N17),1,0)</f>
        <v>0</v>
      </c>
      <c r="AF17" s="4">
        <v>0</v>
      </c>
      <c r="AG17" s="4">
        <v>0</v>
      </c>
      <c r="AH17" s="6">
        <f>IF(AND(AF17&gt;=$O17,AG17&gt;=$P17),1,0)</f>
        <v>0</v>
      </c>
      <c r="AI17" s="4">
        <v>0</v>
      </c>
      <c r="AJ17" s="4">
        <v>0</v>
      </c>
      <c r="AK17" s="6">
        <f>IF(AND(AI17&gt;=$O17,AJ17&gt;=$P17),1,0)</f>
        <v>0</v>
      </c>
      <c r="AO17" s="6">
        <f>IF(AND(AL17&gt;=$L17,AM17&gt;=$M17,AN17&gt;=$N17),1,0)</f>
        <v>0</v>
      </c>
      <c r="AR17" s="6">
        <f>IF(AND(AP17&gt;=$O17,AQ17&gt;=$P17),1,0)</f>
        <v>0</v>
      </c>
      <c r="AU17" s="6">
        <f>IF(AND(AS17&gt;=$O17,AT17&gt;=$P17),1,0)</f>
        <v>0</v>
      </c>
      <c r="AY17" s="6">
        <f>IF(AND(AV17&gt;=$L17,AW17&gt;=$M17,AX17&gt;=$N17),1,0)</f>
        <v>0</v>
      </c>
      <c r="BB17" s="6">
        <f>IF(AND(AZ17&gt;=$O17,BA17&gt;=$P17),1,0)</f>
        <v>0</v>
      </c>
      <c r="BE17" s="6">
        <f>IF(AND(BC17&gt;=$O17,BD17&gt;=$P17),1,0)</f>
        <v>0</v>
      </c>
      <c r="BI17" s="6">
        <f>IF(AND(BF17&gt;=$L17,BG17&gt;=$M17,BH17&gt;=$N17),1,0)</f>
        <v>0</v>
      </c>
      <c r="BL17" s="6">
        <f>IF(AND(BJ17&gt;=$O17,BK17&gt;=$P17),1,0)</f>
        <v>0</v>
      </c>
      <c r="BO17" s="6">
        <f>IF(AND(BM17&gt;=$O17,BN17&gt;=$P17),1,0)</f>
        <v>0</v>
      </c>
      <c r="BS17" s="6">
        <f t="shared" si="0"/>
        <v>0</v>
      </c>
      <c r="BV17" s="6">
        <f t="shared" si="1"/>
        <v>0</v>
      </c>
      <c r="BY17" s="6">
        <f t="shared" si="2"/>
        <v>0</v>
      </c>
    </row>
    <row r="18" spans="1:77" x14ac:dyDescent="0.3">
      <c r="A18" t="s">
        <v>137</v>
      </c>
      <c r="B18" t="s">
        <v>138</v>
      </c>
      <c r="C18" s="1">
        <v>2001</v>
      </c>
      <c r="D18" s="1">
        <v>19</v>
      </c>
      <c r="E18" t="s">
        <v>44</v>
      </c>
      <c r="F18" s="1" t="s">
        <v>98</v>
      </c>
      <c r="G18" t="s">
        <v>249</v>
      </c>
      <c r="H18" s="6">
        <f>U18+AE18+AO18+AY18+BI18</f>
        <v>0</v>
      </c>
      <c r="I18" s="6">
        <f>X18+AA18+AH18+AK18+AR18+AU18+BB18+BE18+BL18+BO18+BV18+BY18</f>
        <v>0</v>
      </c>
      <c r="J18" s="1" t="str">
        <f>IF(AND(H18&gt;0,I18&gt;0,K18&gt;=Q18),"Ja","Nein")</f>
        <v>Nein</v>
      </c>
      <c r="K18" s="4">
        <f>MAX(T18,AD18,AN18,AX18,BH18,BR18)+LARGE((T18,AD18,AN18,AX18,BH18,BR18),2)+MAX(W18,Z18,AG18,AJ18,AQ18,AT18,BA18,BD18,BK18,BN18,BU18,BX18)+LARGE((W18,Z18,AG18,AJ18,AQ18,AT18,BA18,BD18,BK18,BN18,BU18,BX18),2)</f>
        <v>123.319</v>
      </c>
      <c r="L18" s="2">
        <f>VLOOKUP(C18,Quali_M[#All],4,0)</f>
        <v>1.8</v>
      </c>
      <c r="M18" s="4">
        <f>VLOOKUP(C18,Quali_M[#All],5,0)</f>
        <v>34.200000000000003</v>
      </c>
      <c r="N18" s="4">
        <f>VLOOKUP(C18,Quali_M[#All],6,0)</f>
        <v>45.5</v>
      </c>
      <c r="O18" s="4">
        <f>VLOOKUP(C18,Quali_M[#All],7,0)</f>
        <v>31.4</v>
      </c>
      <c r="P18" s="4">
        <f>VLOOKUP(C18,Quali_M[#All],8,0)</f>
        <v>53.7</v>
      </c>
      <c r="Q18" s="4">
        <f>VLOOKUP(C18,Quali_M[#All],9,0)</f>
        <v>198.4</v>
      </c>
      <c r="R18" s="2">
        <v>2.2999999999999998</v>
      </c>
      <c r="S18" s="4">
        <v>31.535000000000004</v>
      </c>
      <c r="T18" s="4">
        <v>43.034999999999997</v>
      </c>
      <c r="U18" s="6">
        <f>IF(AND(R18&gt;=$L18,S18&gt;=$M18,T18&gt;=$N18),1,0)</f>
        <v>0</v>
      </c>
      <c r="V18" s="4">
        <v>20.334</v>
      </c>
      <c r="W18" s="4">
        <v>33.433999999999997</v>
      </c>
      <c r="X18" s="6">
        <f>IF(AND(V18&gt;=$O18,W18&gt;=$P18),1,0)</f>
        <v>0</v>
      </c>
      <c r="Y18" s="4">
        <v>27.35</v>
      </c>
      <c r="Z18" s="4">
        <v>46.850000000000009</v>
      </c>
      <c r="AA18" s="6">
        <f>IF(AND(Y18&gt;=$O18,Z18&gt;=$P18),1,0)</f>
        <v>0</v>
      </c>
      <c r="AB18" s="2">
        <v>0</v>
      </c>
      <c r="AC18" s="4">
        <v>0</v>
      </c>
      <c r="AD18" s="4">
        <v>0</v>
      </c>
      <c r="AE18" s="6">
        <f>IF(AND(AB18&gt;=$L18,AC18&gt;=$M18,AD18&gt;=$N18),1,0)</f>
        <v>0</v>
      </c>
      <c r="AF18" s="4">
        <v>0</v>
      </c>
      <c r="AG18" s="4">
        <v>0</v>
      </c>
      <c r="AH18" s="6">
        <f>IF(AND(AF18&gt;=$O18,AG18&gt;=$P18),1,0)</f>
        <v>0</v>
      </c>
      <c r="AI18" s="4">
        <v>0</v>
      </c>
      <c r="AJ18" s="4">
        <v>0</v>
      </c>
      <c r="AK18" s="6">
        <f>IF(AND(AI18&gt;=$O18,AJ18&gt;=$P18),1,0)</f>
        <v>0</v>
      </c>
      <c r="AO18" s="6">
        <f>IF(AND(AL18&gt;=$L18,AM18&gt;=$M18,AN18&gt;=$N18),1,0)</f>
        <v>0</v>
      </c>
      <c r="AR18" s="6">
        <f>IF(AND(AP18&gt;=$O18,AQ18&gt;=$P18),1,0)</f>
        <v>0</v>
      </c>
      <c r="AU18" s="6">
        <f>IF(AND(AS18&gt;=$O18,AT18&gt;=$P18),1,0)</f>
        <v>0</v>
      </c>
      <c r="AY18" s="6">
        <f>IF(AND(AV18&gt;=$L18,AW18&gt;=$M18,AX18&gt;=$N18),1,0)</f>
        <v>0</v>
      </c>
      <c r="BB18" s="6">
        <f>IF(AND(AZ18&gt;=$O18,BA18&gt;=$P18),1,0)</f>
        <v>0</v>
      </c>
      <c r="BE18" s="6">
        <f>IF(AND(BC18&gt;=$O18,BD18&gt;=$P18),1,0)</f>
        <v>0</v>
      </c>
      <c r="BI18" s="6">
        <f>IF(AND(BF18&gt;=$L18,BG18&gt;=$M18,BH18&gt;=$N18),1,0)</f>
        <v>0</v>
      </c>
      <c r="BL18" s="6">
        <f>IF(AND(BJ18&gt;=$O18,BK18&gt;=$P18),1,0)</f>
        <v>0</v>
      </c>
      <c r="BO18" s="6">
        <f>IF(AND(BM18&gt;=$O18,BN18&gt;=$P18),1,0)</f>
        <v>0</v>
      </c>
      <c r="BS18" s="6">
        <f t="shared" si="0"/>
        <v>0</v>
      </c>
      <c r="BV18" s="6">
        <f t="shared" si="1"/>
        <v>0</v>
      </c>
      <c r="BY18" s="6">
        <f t="shared" si="2"/>
        <v>0</v>
      </c>
    </row>
    <row r="19" spans="1:77" x14ac:dyDescent="0.3">
      <c r="A19" t="s">
        <v>301</v>
      </c>
      <c r="B19" t="s">
        <v>302</v>
      </c>
      <c r="C19" s="1">
        <v>2005</v>
      </c>
      <c r="D19" s="1">
        <v>15</v>
      </c>
      <c r="E19" t="s">
        <v>139</v>
      </c>
      <c r="F19" s="1" t="s">
        <v>98</v>
      </c>
      <c r="G19" t="s">
        <v>262</v>
      </c>
      <c r="H19" s="6">
        <f>U19+AE19+AO19+AY19+BI19</f>
        <v>0</v>
      </c>
      <c r="I19" s="6">
        <f>X19+AA19+AH19+AK19+AR19+AU19+BB19+BE19+BL19+BO19+BV19+BY19</f>
        <v>0</v>
      </c>
      <c r="J19" s="1" t="str">
        <f>IF(AND(H19&gt;0,I19&gt;0,K19&gt;=Q19),"Ja","Nein")</f>
        <v>Nein</v>
      </c>
      <c r="K19" s="4">
        <f>MAX(T19,AD19,AN19,AX19,BH19,BR19)+LARGE((T19,AD19,AN19,AX19,BH19,BR19),2)+MAX(W19,Z19,AG19,AJ19,AQ19,AT19,BA19,BD19,BK19,BN19,BU19,BX19)+LARGE((W19,Z19,AG19,AJ19,AQ19,AT19,BA19,BD19,BK19,BN19,BU19,BX19),2)</f>
        <v>122.595</v>
      </c>
      <c r="L19" s="2">
        <f>VLOOKUP(C19,Quali_M[#All],4,0)</f>
        <v>0</v>
      </c>
      <c r="M19" s="4">
        <f>VLOOKUP(C19,Quali_M[#All],5,0)</f>
        <v>32.200000000000003</v>
      </c>
      <c r="N19" s="4">
        <f>VLOOKUP(C19,Quali_M[#All],6,0)</f>
        <v>41.7</v>
      </c>
      <c r="O19" s="4">
        <f>VLOOKUP(C19,Quali_M[#All],7,0)</f>
        <v>30.6</v>
      </c>
      <c r="P19" s="4">
        <f>VLOOKUP(C19,Quali_M[#All],8,0)</f>
        <v>48.9</v>
      </c>
      <c r="Q19" s="4">
        <f>VLOOKUP(C19,Quali_M[#All],9,0)</f>
        <v>181.2</v>
      </c>
      <c r="R19" s="2">
        <v>0</v>
      </c>
      <c r="S19" s="4">
        <v>27.105000000000004</v>
      </c>
      <c r="T19" s="4">
        <v>37.005000000000003</v>
      </c>
      <c r="U19" s="6">
        <f>IF(AND(R19&gt;=$L19,S19&gt;=$M19,T19&gt;=$N19),1,0)</f>
        <v>0</v>
      </c>
      <c r="V19" s="4">
        <v>26.255000000000003</v>
      </c>
      <c r="W19" s="4">
        <v>42.155000000000001</v>
      </c>
      <c r="X19" s="6">
        <f>IF(AND(V19&gt;=$O19,W19&gt;=$P19),1,0)</f>
        <v>0</v>
      </c>
      <c r="Y19" s="4">
        <v>27.535000000000004</v>
      </c>
      <c r="Z19" s="4">
        <v>43.434999999999995</v>
      </c>
      <c r="AA19" s="6">
        <f>IF(AND(Y19&gt;=$O19,Z19&gt;=$P19),1,0)</f>
        <v>0</v>
      </c>
      <c r="AB19" s="2">
        <v>0</v>
      </c>
      <c r="AC19" s="4">
        <v>0</v>
      </c>
      <c r="AD19" s="4">
        <v>0</v>
      </c>
      <c r="AE19" s="6">
        <f>IF(AND(AB19&gt;=$L19,AC19&gt;=$M19,AD19&gt;=$N19),1,0)</f>
        <v>0</v>
      </c>
      <c r="AF19" s="4">
        <v>0</v>
      </c>
      <c r="AG19" s="4">
        <v>0</v>
      </c>
      <c r="AH19" s="6">
        <f>IF(AND(AF19&gt;=$O19,AG19&gt;=$P19),1,0)</f>
        <v>0</v>
      </c>
      <c r="AI19" s="4">
        <v>0</v>
      </c>
      <c r="AJ19" s="4">
        <v>0</v>
      </c>
      <c r="AK19" s="6">
        <f>IF(AND(AI19&gt;=$O19,AJ19&gt;=$P19),1,0)</f>
        <v>0</v>
      </c>
      <c r="AO19" s="6">
        <f>IF(AND(AL19&gt;=$L19,AM19&gt;=$M19,AN19&gt;=$N19),1,0)</f>
        <v>0</v>
      </c>
      <c r="AR19" s="6">
        <f>IF(AND(AP19&gt;=$O19,AQ19&gt;=$P19),1,0)</f>
        <v>0</v>
      </c>
      <c r="AU19" s="6">
        <f>IF(AND(AS19&gt;=$O19,AT19&gt;=$P19),1,0)</f>
        <v>0</v>
      </c>
      <c r="AY19" s="6">
        <f>IF(AND(AV19&gt;=$L19,AW19&gt;=$M19,AX19&gt;=$N19),1,0)</f>
        <v>0</v>
      </c>
      <c r="BB19" s="6">
        <f>IF(AND(AZ19&gt;=$O19,BA19&gt;=$P19),1,0)</f>
        <v>0</v>
      </c>
      <c r="BE19" s="6">
        <f>IF(AND(BC19&gt;=$O19,BD19&gt;=$P19),1,0)</f>
        <v>0</v>
      </c>
      <c r="BI19" s="6">
        <f>IF(AND(BF19&gt;=$L19,BG19&gt;=$M19,BH19&gt;=$N19),1,0)</f>
        <v>0</v>
      </c>
      <c r="BL19" s="6">
        <f>IF(AND(BJ19&gt;=$O19,BK19&gt;=$P19),1,0)</f>
        <v>0</v>
      </c>
      <c r="BO19" s="6">
        <f>IF(AND(BM19&gt;=$O19,BN19&gt;=$P19),1,0)</f>
        <v>0</v>
      </c>
      <c r="BS19" s="6">
        <f t="shared" si="0"/>
        <v>0</v>
      </c>
      <c r="BV19" s="6">
        <f t="shared" si="1"/>
        <v>0</v>
      </c>
      <c r="BY19" s="6">
        <f t="shared" si="2"/>
        <v>0</v>
      </c>
    </row>
    <row r="20" spans="1:77" x14ac:dyDescent="0.3">
      <c r="A20" t="s">
        <v>292</v>
      </c>
      <c r="B20" t="s">
        <v>293</v>
      </c>
      <c r="C20" s="1">
        <v>2003</v>
      </c>
      <c r="D20" s="1">
        <v>17</v>
      </c>
      <c r="E20" t="s">
        <v>148</v>
      </c>
      <c r="F20" s="1" t="s">
        <v>98</v>
      </c>
      <c r="G20" t="s">
        <v>252</v>
      </c>
      <c r="H20" s="6">
        <f>U20+AE20+AO20+AY20+BI20</f>
        <v>0</v>
      </c>
      <c r="I20" s="6">
        <f>X20+AA20+AH20+AK20+AR20+AU20+BB20+BE20+BL20+BO20+BV20+BY20</f>
        <v>0</v>
      </c>
      <c r="J20" s="1" t="str">
        <f>IF(AND(H20&gt;0,I20&gt;0,K20&gt;=Q20),"Ja","Nein")</f>
        <v>Nein</v>
      </c>
      <c r="K20" s="4">
        <f>MAX(T20,AD20,AN20,AX20,BH20,BR20)+LARGE((T20,AD20,AN20,AX20,BH20,BR20),2)+MAX(W20,Z20,AG20,AJ20,AQ20,AT20,BA20,BD20,BK20,BN20,BU20,BX20)+LARGE((W20,Z20,AG20,AJ20,AQ20,AT20,BA20,BD20,BK20,BN20,BU20,BX20),2)</f>
        <v>121.79</v>
      </c>
      <c r="L20" s="2">
        <f>VLOOKUP(C20,Quali_M[#All],4,0)</f>
        <v>0</v>
      </c>
      <c r="M20" s="4">
        <f>VLOOKUP(C20,Quali_M[#All],5,0)</f>
        <v>33.799999999999997</v>
      </c>
      <c r="N20" s="4">
        <f>VLOOKUP(C20,Quali_M[#All],6,0)</f>
        <v>43.3</v>
      </c>
      <c r="O20" s="4">
        <f>VLOOKUP(C20,Quali_M[#All],7,0)</f>
        <v>31</v>
      </c>
      <c r="P20" s="4">
        <f>VLOOKUP(C20,Quali_M[#All],8,0)</f>
        <v>51.3</v>
      </c>
      <c r="Q20" s="4">
        <f>VLOOKUP(C20,Quali_M[#All],9,0)</f>
        <v>189.2</v>
      </c>
      <c r="R20" s="2">
        <v>0</v>
      </c>
      <c r="S20" s="4">
        <v>26.575000000000003</v>
      </c>
      <c r="T20" s="4">
        <v>36.175000000000004</v>
      </c>
      <c r="U20" s="6">
        <f>IF(AND(R20&gt;=$L20,S20&gt;=$M20,T20&gt;=$N20),1,0)</f>
        <v>0</v>
      </c>
      <c r="V20" s="4">
        <v>25.450000000000003</v>
      </c>
      <c r="W20" s="4">
        <v>42.25</v>
      </c>
      <c r="X20" s="6">
        <f>IF(AND(V20&gt;=$O20,W20&gt;=$P20),1,0)</f>
        <v>0</v>
      </c>
      <c r="Y20" s="4">
        <v>25.465000000000003</v>
      </c>
      <c r="Z20" s="4">
        <v>43.365000000000002</v>
      </c>
      <c r="AA20" s="6">
        <f>IF(AND(Y20&gt;=$O20,Z20&gt;=$P20),1,0)</f>
        <v>0</v>
      </c>
      <c r="AB20" s="2">
        <v>0</v>
      </c>
      <c r="AC20" s="4">
        <v>0</v>
      </c>
      <c r="AD20" s="4">
        <v>0</v>
      </c>
      <c r="AE20" s="6">
        <f>IF(AND(AB20&gt;=$L20,AC20&gt;=$M20,AD20&gt;=$N20),1,0)</f>
        <v>0</v>
      </c>
      <c r="AF20" s="4">
        <v>0</v>
      </c>
      <c r="AG20" s="4">
        <v>0</v>
      </c>
      <c r="AH20" s="6">
        <f>IF(AND(AF20&gt;=$O20,AG20&gt;=$P20),1,0)</f>
        <v>0</v>
      </c>
      <c r="AI20" s="4">
        <v>0</v>
      </c>
      <c r="AJ20" s="4">
        <v>0</v>
      </c>
      <c r="AK20" s="6">
        <f>IF(AND(AI20&gt;=$O20,AJ20&gt;=$P20),1,0)</f>
        <v>0</v>
      </c>
      <c r="AO20" s="6">
        <f>IF(AND(AL20&gt;=$L20,AM20&gt;=$M20,AN20&gt;=$N20),1,0)</f>
        <v>0</v>
      </c>
      <c r="AR20" s="6">
        <f>IF(AND(AP20&gt;=$O20,AQ20&gt;=$P20),1,0)</f>
        <v>0</v>
      </c>
      <c r="AU20" s="6">
        <f>IF(AND(AS20&gt;=$O20,AT20&gt;=$P20),1,0)</f>
        <v>0</v>
      </c>
      <c r="AY20" s="6">
        <f>IF(AND(AV20&gt;=$L20,AW20&gt;=$M20,AX20&gt;=$N20),1,0)</f>
        <v>0</v>
      </c>
      <c r="BB20" s="6">
        <f>IF(AND(AZ20&gt;=$O20,BA20&gt;=$P20),1,0)</f>
        <v>0</v>
      </c>
      <c r="BE20" s="6">
        <f>IF(AND(BC20&gt;=$O20,BD20&gt;=$P20),1,0)</f>
        <v>0</v>
      </c>
      <c r="BI20" s="6">
        <f>IF(AND(BF20&gt;=$L20,BG20&gt;=$M20,BH20&gt;=$N20),1,0)</f>
        <v>0</v>
      </c>
      <c r="BL20" s="6">
        <f>IF(AND(BJ20&gt;=$O20,BK20&gt;=$P20),1,0)</f>
        <v>0</v>
      </c>
      <c r="BO20" s="6">
        <f>IF(AND(BM20&gt;=$O20,BN20&gt;=$P20),1,0)</f>
        <v>0</v>
      </c>
      <c r="BS20" s="6">
        <f t="shared" si="0"/>
        <v>0</v>
      </c>
      <c r="BV20" s="6">
        <f t="shared" si="1"/>
        <v>0</v>
      </c>
      <c r="BY20" s="6">
        <f t="shared" si="2"/>
        <v>0</v>
      </c>
    </row>
    <row r="21" spans="1:77" x14ac:dyDescent="0.3">
      <c r="A21" t="s">
        <v>92</v>
      </c>
      <c r="B21" t="s">
        <v>134</v>
      </c>
      <c r="C21" s="1">
        <v>2000</v>
      </c>
      <c r="D21" s="1">
        <v>20</v>
      </c>
      <c r="E21" t="s">
        <v>44</v>
      </c>
      <c r="F21" s="1" t="s">
        <v>98</v>
      </c>
      <c r="G21" t="s">
        <v>244</v>
      </c>
      <c r="H21" s="6">
        <f>U21+AE21+AO21+AY21+BI21</f>
        <v>1</v>
      </c>
      <c r="I21" s="6">
        <f>X21+AA21+AH21+AK21+AR21+AU21+BB21+BE21+BL21+BO21+BV21+BY21</f>
        <v>0</v>
      </c>
      <c r="J21" s="1" t="str">
        <f>IF(AND(H21&gt;0,I21&gt;0,K21&gt;=Q21),"Ja","Nein")</f>
        <v>Nein</v>
      </c>
      <c r="K21" s="4">
        <f>MAX(T21,AD21,AN21,AX21,BH21,BR21)+LARGE((T21,AD21,AN21,AX21,BH21,BR21),2)+MAX(W21,Z21,AG21,AJ21,AQ21,AT21,BA21,BD21,BK21,BN21,BU21,BX21)+LARGE((W21,Z21,AG21,AJ21,AQ21,AT21,BA21,BD21,BK21,BN21,BU21,BX21),2)</f>
        <v>121.26599999999999</v>
      </c>
      <c r="L21" s="2">
        <f>VLOOKUP(C21,Quali_M[#All],4,0)</f>
        <v>2.2000000000000002</v>
      </c>
      <c r="M21" s="4">
        <f>VLOOKUP(C21,Quali_M[#All],5,0)</f>
        <v>34.6</v>
      </c>
      <c r="N21" s="4">
        <f>VLOOKUP(C21,Quali_M[#All],6,0)</f>
        <v>46.3</v>
      </c>
      <c r="O21" s="4">
        <f>VLOOKUP(C21,Quali_M[#All],7,0)</f>
        <v>31.6</v>
      </c>
      <c r="P21" s="4">
        <f>VLOOKUP(C21,Quali_M[#All],8,0)</f>
        <v>54.4</v>
      </c>
      <c r="Q21" s="4">
        <f>VLOOKUP(C21,Quali_M[#All],9,0)</f>
        <v>201.4</v>
      </c>
      <c r="R21" s="2">
        <v>3.1</v>
      </c>
      <c r="S21" s="4">
        <v>35.135000000000005</v>
      </c>
      <c r="T21" s="4">
        <v>47.634999999999998</v>
      </c>
      <c r="U21" s="6">
        <f>IF(AND(R21&gt;=$L21,S21&gt;=$M21,T21&gt;=$N21),1,0)</f>
        <v>1</v>
      </c>
      <c r="V21" s="4">
        <v>22.763999999999999</v>
      </c>
      <c r="W21" s="4">
        <v>39.463999999999992</v>
      </c>
      <c r="X21" s="6">
        <f>IF(AND(V21&gt;=$O21,W21&gt;=$P21),1,0)</f>
        <v>0</v>
      </c>
      <c r="Y21" s="4">
        <v>19.367000000000001</v>
      </c>
      <c r="Z21" s="4">
        <v>34.167000000000002</v>
      </c>
      <c r="AA21" s="6">
        <f>IF(AND(Y21&gt;=$O21,Z21&gt;=$P21),1,0)</f>
        <v>0</v>
      </c>
      <c r="AB21" s="2">
        <v>0</v>
      </c>
      <c r="AC21" s="4">
        <v>0</v>
      </c>
      <c r="AD21" s="4">
        <v>0</v>
      </c>
      <c r="AE21" s="6">
        <f>IF(AND(AB21&gt;=$L21,AC21&gt;=$M21,AD21&gt;=$N21),1,0)</f>
        <v>0</v>
      </c>
      <c r="AF21" s="4">
        <v>0</v>
      </c>
      <c r="AG21" s="4">
        <v>0</v>
      </c>
      <c r="AH21" s="6">
        <f>IF(AND(AF21&gt;=$O21,AG21&gt;=$P21),1,0)</f>
        <v>0</v>
      </c>
      <c r="AI21" s="4">
        <v>0</v>
      </c>
      <c r="AJ21" s="4">
        <v>0</v>
      </c>
      <c r="AK21" s="6">
        <f>IF(AND(AI21&gt;=$O21,AJ21&gt;=$P21),1,0)</f>
        <v>0</v>
      </c>
      <c r="AO21" s="6">
        <f>IF(AND(AL21&gt;=$L21,AM21&gt;=$M21,AN21&gt;=$N21),1,0)</f>
        <v>0</v>
      </c>
      <c r="AR21" s="6">
        <f>IF(AND(AP21&gt;=$O21,AQ21&gt;=$P21),1,0)</f>
        <v>0</v>
      </c>
      <c r="AU21" s="6">
        <f>IF(AND(AS21&gt;=$O21,AT21&gt;=$P21),1,0)</f>
        <v>0</v>
      </c>
      <c r="AY21" s="6">
        <f>IF(AND(AV21&gt;=$L21,AW21&gt;=$M21,AX21&gt;=$N21),1,0)</f>
        <v>0</v>
      </c>
      <c r="BB21" s="6">
        <f>IF(AND(AZ21&gt;=$O21,BA21&gt;=$P21),1,0)</f>
        <v>0</v>
      </c>
      <c r="BE21" s="6">
        <f>IF(AND(BC21&gt;=$O21,BD21&gt;=$P21),1,0)</f>
        <v>0</v>
      </c>
      <c r="BI21" s="6">
        <f>IF(AND(BF21&gt;=$L21,BG21&gt;=$M21,BH21&gt;=$N21),1,0)</f>
        <v>0</v>
      </c>
      <c r="BL21" s="6">
        <f>IF(AND(BJ21&gt;=$O21,BK21&gt;=$P21),1,0)</f>
        <v>0</v>
      </c>
      <c r="BO21" s="6">
        <f>IF(AND(BM21&gt;=$O21,BN21&gt;=$P21),1,0)</f>
        <v>0</v>
      </c>
      <c r="BS21" s="6">
        <f t="shared" si="0"/>
        <v>0</v>
      </c>
      <c r="BV21" s="6">
        <f t="shared" si="1"/>
        <v>0</v>
      </c>
      <c r="BY21" s="6">
        <f t="shared" si="2"/>
        <v>0</v>
      </c>
    </row>
    <row r="22" spans="1:77" x14ac:dyDescent="0.3">
      <c r="A22" t="s">
        <v>296</v>
      </c>
      <c r="B22" t="s">
        <v>297</v>
      </c>
      <c r="C22" s="1">
        <v>2006</v>
      </c>
      <c r="D22" s="1">
        <v>14</v>
      </c>
      <c r="E22" t="s">
        <v>298</v>
      </c>
      <c r="F22" s="1" t="s">
        <v>98</v>
      </c>
      <c r="G22" t="s">
        <v>259</v>
      </c>
      <c r="H22" s="6">
        <f>U22+AE22+AO22+AY22+BI22</f>
        <v>0</v>
      </c>
      <c r="I22" s="6">
        <f>X22+AA22+AH22+AK22+AR22+AU22+BB22+BE22+BL22+BO22+BV22+BY22</f>
        <v>0</v>
      </c>
      <c r="J22" s="1" t="str">
        <f>IF(AND(H22&gt;0,I22&gt;0,K22&gt;=Q22),"Ja","Nein")</f>
        <v>Nein</v>
      </c>
      <c r="K22" s="4">
        <f>MAX(T22,AD22,AN22,AX22,BH22,BR22)+LARGE((T22,AD22,AN22,AX22,BH22,BR22),2)+MAX(W22,Z22,AG22,AJ22,AQ22,AT22,BA22,BD22,BK22,BN22,BU22,BX22)+LARGE((W22,Z22,AG22,AJ22,AQ22,AT22,BA22,BD22,BK22,BN22,BU22,BX22),2)</f>
        <v>120.43300000000001</v>
      </c>
      <c r="L22" s="2">
        <f>VLOOKUP(C22,Quali_M[#All],4,0)</f>
        <v>0</v>
      </c>
      <c r="M22" s="4">
        <f>VLOOKUP(C22,Quali_M[#All],5,0)</f>
        <v>31.6</v>
      </c>
      <c r="N22" s="4">
        <f>VLOOKUP(C22,Quali_M[#All],6,0)</f>
        <v>41.1</v>
      </c>
      <c r="O22" s="4">
        <f>VLOOKUP(C22,Quali_M[#All],7,0)</f>
        <v>30.2</v>
      </c>
      <c r="P22" s="4">
        <f>VLOOKUP(C22,Quali_M[#All],8,0)</f>
        <v>48</v>
      </c>
      <c r="Q22" s="4">
        <f>VLOOKUP(C22,Quali_M[#All],9,0)</f>
        <v>178.2</v>
      </c>
      <c r="R22" s="2">
        <v>0</v>
      </c>
      <c r="S22" s="4">
        <v>29.240000000000002</v>
      </c>
      <c r="T22" s="4">
        <v>39.040000000000006</v>
      </c>
      <c r="U22" s="6">
        <f>IF(AND(R22&gt;=$L22,S22&gt;=$M22,T22&gt;=$N22),1,0)</f>
        <v>0</v>
      </c>
      <c r="V22" s="4">
        <v>25.268000000000001</v>
      </c>
      <c r="W22" s="4">
        <v>40.268000000000001</v>
      </c>
      <c r="X22" s="6">
        <f>IF(AND(V22&gt;=$O22,W22&gt;=$P22),1,0)</f>
        <v>0</v>
      </c>
      <c r="Y22" s="4">
        <v>25.525000000000002</v>
      </c>
      <c r="Z22" s="4">
        <v>41.125</v>
      </c>
      <c r="AA22" s="6">
        <f>IF(AND(Y22&gt;=$O22,Z22&gt;=$P22),1,0)</f>
        <v>0</v>
      </c>
      <c r="AB22" s="2">
        <v>0</v>
      </c>
      <c r="AC22" s="4">
        <v>0</v>
      </c>
      <c r="AD22" s="4">
        <v>0</v>
      </c>
      <c r="AE22" s="6">
        <f>IF(AND(AB22&gt;=$L22,AC22&gt;=$M22,AD22&gt;=$N22),1,0)</f>
        <v>0</v>
      </c>
      <c r="AF22" s="4">
        <v>0</v>
      </c>
      <c r="AG22" s="4">
        <v>0</v>
      </c>
      <c r="AH22" s="6">
        <f>IF(AND(AF22&gt;=$O22,AG22&gt;=$P22),1,0)</f>
        <v>0</v>
      </c>
      <c r="AI22" s="4">
        <v>0</v>
      </c>
      <c r="AJ22" s="4">
        <v>0</v>
      </c>
      <c r="AK22" s="6">
        <f>IF(AND(AI22&gt;=$O22,AJ22&gt;=$P22),1,0)</f>
        <v>0</v>
      </c>
      <c r="AO22" s="6">
        <f>IF(AND(AL22&gt;=$L22,AM22&gt;=$M22,AN22&gt;=$N22),1,0)</f>
        <v>0</v>
      </c>
      <c r="AR22" s="6">
        <f>IF(AND(AP22&gt;=$O22,AQ22&gt;=$P22),1,0)</f>
        <v>0</v>
      </c>
      <c r="AU22" s="6">
        <f>IF(AND(AS22&gt;=$O22,AT22&gt;=$P22),1,0)</f>
        <v>0</v>
      </c>
      <c r="AY22" s="6">
        <f>IF(AND(AV22&gt;=$L22,AW22&gt;=$M22,AX22&gt;=$N22),1,0)</f>
        <v>0</v>
      </c>
      <c r="BB22" s="6">
        <f>IF(AND(AZ22&gt;=$O22,BA22&gt;=$P22),1,0)</f>
        <v>0</v>
      </c>
      <c r="BE22" s="6">
        <f>IF(AND(BC22&gt;=$O22,BD22&gt;=$P22),1,0)</f>
        <v>0</v>
      </c>
      <c r="BI22" s="6">
        <f>IF(AND(BF22&gt;=$L22,BG22&gt;=$M22,BH22&gt;=$N22),1,0)</f>
        <v>0</v>
      </c>
      <c r="BL22" s="6">
        <f>IF(AND(BJ22&gt;=$O22,BK22&gt;=$P22),1,0)</f>
        <v>0</v>
      </c>
      <c r="BO22" s="6">
        <f>IF(AND(BM22&gt;=$O22,BN22&gt;=$P22),1,0)</f>
        <v>0</v>
      </c>
      <c r="BS22" s="6">
        <f t="shared" si="0"/>
        <v>0</v>
      </c>
      <c r="BV22" s="6">
        <f t="shared" si="1"/>
        <v>0</v>
      </c>
      <c r="BY22" s="6">
        <f t="shared" si="2"/>
        <v>0</v>
      </c>
    </row>
    <row r="23" spans="1:77" x14ac:dyDescent="0.3">
      <c r="A23" t="s">
        <v>285</v>
      </c>
      <c r="B23" t="s">
        <v>286</v>
      </c>
      <c r="C23" s="1">
        <v>2001</v>
      </c>
      <c r="D23" s="1">
        <v>19</v>
      </c>
      <c r="E23" t="s">
        <v>287</v>
      </c>
      <c r="F23" s="1" t="s">
        <v>98</v>
      </c>
      <c r="G23" t="s">
        <v>246</v>
      </c>
      <c r="H23" s="6">
        <f>U23+AE23+AO23+AY23+BI23</f>
        <v>0</v>
      </c>
      <c r="I23" s="6">
        <f>X23+AA23+AH23+AK23+AR23+AU23+BB23+BE23+BL23+BO23+BV23+BY23</f>
        <v>0</v>
      </c>
      <c r="J23" s="1" t="str">
        <f>IF(AND(H23&gt;0,I23&gt;0,K23&gt;=Q23),"Ja","Nein")</f>
        <v>Nein</v>
      </c>
      <c r="K23" s="4">
        <f>MAX(T23,AD23,AN23,AX23,BH23,BR23)+LARGE((T23,AD23,AN23,AX23,BH23,BR23),2)+MAX(W23,Z23,AG23,AJ23,AQ23,AT23,BA23,BD23,BK23,BN23,BU23,BX23)+LARGE((W23,Z23,AG23,AJ23,AQ23,AT23,BA23,BD23,BK23,BN23,BU23,BX23),2)</f>
        <v>120.31800000000001</v>
      </c>
      <c r="L23" s="2">
        <f>VLOOKUP(C23,Quali_M[#All],4,0)</f>
        <v>1.8</v>
      </c>
      <c r="M23" s="4">
        <f>VLOOKUP(C23,Quali_M[#All],5,0)</f>
        <v>34.200000000000003</v>
      </c>
      <c r="N23" s="4">
        <f>VLOOKUP(C23,Quali_M[#All],6,0)</f>
        <v>45.5</v>
      </c>
      <c r="O23" s="4">
        <f>VLOOKUP(C23,Quali_M[#All],7,0)</f>
        <v>31.4</v>
      </c>
      <c r="P23" s="4">
        <f>VLOOKUP(C23,Quali_M[#All],8,0)</f>
        <v>53.7</v>
      </c>
      <c r="Q23" s="4">
        <f>VLOOKUP(C23,Quali_M[#All],9,0)</f>
        <v>198.4</v>
      </c>
      <c r="R23" s="2">
        <v>2.4</v>
      </c>
      <c r="S23" s="4">
        <v>29.435000000000002</v>
      </c>
      <c r="T23" s="4">
        <v>41.435000000000002</v>
      </c>
      <c r="U23" s="6">
        <f>IF(AND(R23&gt;=$L23,S23&gt;=$M23,T23&gt;=$N23),1,0)</f>
        <v>0</v>
      </c>
      <c r="V23" s="4">
        <v>21.868000000000002</v>
      </c>
      <c r="W23" s="4">
        <v>39.167999999999999</v>
      </c>
      <c r="X23" s="6">
        <f>IF(AND(V23&gt;=$O23,W23&gt;=$P23),1,0)</f>
        <v>0</v>
      </c>
      <c r="Y23" s="4">
        <v>24.815000000000001</v>
      </c>
      <c r="Z23" s="4">
        <v>39.715000000000003</v>
      </c>
      <c r="AA23" s="6">
        <f>IF(AND(Y23&gt;=$O23,Z23&gt;=$P23),1,0)</f>
        <v>0</v>
      </c>
      <c r="AB23" s="2">
        <v>0</v>
      </c>
      <c r="AC23" s="4">
        <v>0</v>
      </c>
      <c r="AD23" s="4">
        <v>0</v>
      </c>
      <c r="AE23" s="6">
        <f>IF(AND(AB23&gt;=$L23,AC23&gt;=$M23,AD23&gt;=$N23),1,0)</f>
        <v>0</v>
      </c>
      <c r="AF23" s="4">
        <v>0</v>
      </c>
      <c r="AG23" s="4">
        <v>0</v>
      </c>
      <c r="AH23" s="6">
        <f>IF(AND(AF23&gt;=$O23,AG23&gt;=$P23),1,0)</f>
        <v>0</v>
      </c>
      <c r="AI23" s="4">
        <v>0</v>
      </c>
      <c r="AJ23" s="4">
        <v>0</v>
      </c>
      <c r="AK23" s="6">
        <f>IF(AND(AI23&gt;=$O23,AJ23&gt;=$P23),1,0)</f>
        <v>0</v>
      </c>
      <c r="AO23" s="6">
        <f>IF(AND(AL23&gt;=$L23,AM23&gt;=$M23,AN23&gt;=$N23),1,0)</f>
        <v>0</v>
      </c>
      <c r="AR23" s="6">
        <f>IF(AND(AP23&gt;=$O23,AQ23&gt;=$P23),1,0)</f>
        <v>0</v>
      </c>
      <c r="AU23" s="6">
        <f>IF(AND(AS23&gt;=$O23,AT23&gt;=$P23),1,0)</f>
        <v>0</v>
      </c>
      <c r="AY23" s="6">
        <f>IF(AND(AV23&gt;=$L23,AW23&gt;=$M23,AX23&gt;=$N23),1,0)</f>
        <v>0</v>
      </c>
      <c r="BB23" s="6">
        <f>IF(AND(AZ23&gt;=$O23,BA23&gt;=$P23),1,0)</f>
        <v>0</v>
      </c>
      <c r="BE23" s="6">
        <f>IF(AND(BC23&gt;=$O23,BD23&gt;=$P23),1,0)</f>
        <v>0</v>
      </c>
      <c r="BI23" s="6">
        <f>IF(AND(BF23&gt;=$L23,BG23&gt;=$M23,BH23&gt;=$N23),1,0)</f>
        <v>0</v>
      </c>
      <c r="BL23" s="6">
        <f>IF(AND(BJ23&gt;=$O23,BK23&gt;=$P23),1,0)</f>
        <v>0</v>
      </c>
      <c r="BO23" s="6">
        <f>IF(AND(BM23&gt;=$O23,BN23&gt;=$P23),1,0)</f>
        <v>0</v>
      </c>
      <c r="BS23" s="6">
        <f t="shared" si="0"/>
        <v>0</v>
      </c>
      <c r="BV23" s="6">
        <f t="shared" si="1"/>
        <v>0</v>
      </c>
      <c r="BY23" s="6">
        <f t="shared" si="2"/>
        <v>0</v>
      </c>
    </row>
    <row r="24" spans="1:77" x14ac:dyDescent="0.3">
      <c r="A24" t="s">
        <v>112</v>
      </c>
      <c r="B24" t="s">
        <v>113</v>
      </c>
      <c r="C24" s="1">
        <v>2005</v>
      </c>
      <c r="D24" s="1">
        <v>15</v>
      </c>
      <c r="E24" t="s">
        <v>145</v>
      </c>
      <c r="F24" s="1" t="s">
        <v>98</v>
      </c>
      <c r="G24" t="s">
        <v>264</v>
      </c>
      <c r="H24" s="6">
        <f>U24+AE24+AO24+AY24+BI24</f>
        <v>0</v>
      </c>
      <c r="I24" s="6">
        <f>X24+AA24+AH24+AK24+AR24+AU24+BB24+BE24+BL24+BO24+BV24+BY24</f>
        <v>0</v>
      </c>
      <c r="J24" s="1" t="str">
        <f>IF(AND(H24&gt;0,I24&gt;0,K24&gt;=Q24),"Ja","Nein")</f>
        <v>Nein</v>
      </c>
      <c r="K24" s="4">
        <f>MAX(T24,AD24,AN24,AX24,BH24,BR24)+LARGE((T24,AD24,AN24,AX24,BH24,BR24),2)+MAX(W24,Z24,AG24,AJ24,AQ24,AT24,BA24,BD24,BK24,BN24,BU24,BX24)+LARGE((W24,Z24,AG24,AJ24,AQ24,AT24,BA24,BD24,BK24,BN24,BU24,BX24),2)</f>
        <v>118.95599999999999</v>
      </c>
      <c r="L24" s="2">
        <f>VLOOKUP(C24,Quali_M[#All],4,0)</f>
        <v>0</v>
      </c>
      <c r="M24" s="4">
        <f>VLOOKUP(C24,Quali_M[#All],5,0)</f>
        <v>32.200000000000003</v>
      </c>
      <c r="N24" s="4">
        <f>VLOOKUP(C24,Quali_M[#All],6,0)</f>
        <v>41.7</v>
      </c>
      <c r="O24" s="4">
        <f>VLOOKUP(C24,Quali_M[#All],7,0)</f>
        <v>30.6</v>
      </c>
      <c r="P24" s="4">
        <f>VLOOKUP(C24,Quali_M[#All],8,0)</f>
        <v>48.9</v>
      </c>
      <c r="Q24" s="4">
        <f>VLOOKUP(C24,Quali_M[#All],9,0)</f>
        <v>181.2</v>
      </c>
      <c r="R24" s="2">
        <v>0</v>
      </c>
      <c r="S24" s="4">
        <v>29.07</v>
      </c>
      <c r="T24" s="4">
        <v>38.269999999999996</v>
      </c>
      <c r="U24" s="6">
        <f>IF(AND(R24&gt;=$L24,S24&gt;=$M24,T24&gt;=$N24),1,0)</f>
        <v>0</v>
      </c>
      <c r="V24" s="4">
        <v>27.955000000000002</v>
      </c>
      <c r="W24" s="4">
        <v>44.655000000000001</v>
      </c>
      <c r="X24" s="6">
        <f>IF(AND(V24&gt;=$O24,W24&gt;=$P24),1,0)</f>
        <v>0</v>
      </c>
      <c r="Y24" s="4">
        <v>22.530999999999999</v>
      </c>
      <c r="Z24" s="4">
        <v>36.030999999999999</v>
      </c>
      <c r="AA24" s="6">
        <f>IF(AND(Y24&gt;=$O24,Z24&gt;=$P24),1,0)</f>
        <v>0</v>
      </c>
      <c r="AB24" s="2">
        <v>0</v>
      </c>
      <c r="AC24" s="4">
        <v>0</v>
      </c>
      <c r="AD24" s="4">
        <v>0</v>
      </c>
      <c r="AE24" s="6">
        <f>IF(AND(AB24&gt;=$L24,AC24&gt;=$M24,AD24&gt;=$N24),1,0)</f>
        <v>0</v>
      </c>
      <c r="AF24" s="4">
        <v>0</v>
      </c>
      <c r="AG24" s="4">
        <v>0</v>
      </c>
      <c r="AH24" s="6">
        <f>IF(AND(AF24&gt;=$O24,AG24&gt;=$P24),1,0)</f>
        <v>0</v>
      </c>
      <c r="AI24" s="4">
        <v>0</v>
      </c>
      <c r="AJ24" s="4">
        <v>0</v>
      </c>
      <c r="AK24" s="6">
        <f>IF(AND(AI24&gt;=$O24,AJ24&gt;=$P24),1,0)</f>
        <v>0</v>
      </c>
      <c r="AO24" s="6">
        <f>IF(AND(AL24&gt;=$L24,AM24&gt;=$M24,AN24&gt;=$N24),1,0)</f>
        <v>0</v>
      </c>
      <c r="AR24" s="6">
        <f>IF(AND(AP24&gt;=$O24,AQ24&gt;=$P24),1,0)</f>
        <v>0</v>
      </c>
      <c r="AU24" s="6">
        <f>IF(AND(AS24&gt;=$O24,AT24&gt;=$P24),1,0)</f>
        <v>0</v>
      </c>
      <c r="AY24" s="6">
        <f>IF(AND(AV24&gt;=$L24,AW24&gt;=$M24,AX24&gt;=$N24),1,0)</f>
        <v>0</v>
      </c>
      <c r="BB24" s="6">
        <f>IF(AND(AZ24&gt;=$O24,BA24&gt;=$P24),1,0)</f>
        <v>0</v>
      </c>
      <c r="BE24" s="6">
        <f>IF(AND(BC24&gt;=$O24,BD24&gt;=$P24),1,0)</f>
        <v>0</v>
      </c>
      <c r="BI24" s="6">
        <f>IF(AND(BF24&gt;=$L24,BG24&gt;=$M24,BH24&gt;=$N24),1,0)</f>
        <v>0</v>
      </c>
      <c r="BL24" s="6">
        <f>IF(AND(BJ24&gt;=$O24,BK24&gt;=$P24),1,0)</f>
        <v>0</v>
      </c>
      <c r="BO24" s="6">
        <f>IF(AND(BM24&gt;=$O24,BN24&gt;=$P24),1,0)</f>
        <v>0</v>
      </c>
      <c r="BS24" s="6">
        <f t="shared" si="0"/>
        <v>0</v>
      </c>
      <c r="BV24" s="6">
        <f t="shared" si="1"/>
        <v>0</v>
      </c>
      <c r="BY24" s="6">
        <f t="shared" si="2"/>
        <v>0</v>
      </c>
    </row>
    <row r="25" spans="1:77" x14ac:dyDescent="0.3">
      <c r="A25" t="s">
        <v>116</v>
      </c>
      <c r="B25" t="s">
        <v>117</v>
      </c>
      <c r="C25" s="1">
        <v>2005</v>
      </c>
      <c r="D25" s="1">
        <v>15</v>
      </c>
      <c r="E25" t="s">
        <v>148</v>
      </c>
      <c r="F25" s="1" t="s">
        <v>98</v>
      </c>
      <c r="G25" t="s">
        <v>269</v>
      </c>
      <c r="H25" s="6">
        <f>U25+AE25+AO25+AY25+BI25</f>
        <v>0</v>
      </c>
      <c r="I25" s="6">
        <f>X25+AA25+AH25+AK25+AR25+AU25+BB25+BE25+BL25+BO25+BV25+BY25</f>
        <v>0</v>
      </c>
      <c r="J25" s="1" t="str">
        <f>IF(AND(H25&gt;0,I25&gt;0,K25&gt;=Q25),"Ja","Nein")</f>
        <v>Nein</v>
      </c>
      <c r="K25" s="4">
        <f>MAX(T25,AD25,AN25,AX25,BH25,BR25)+LARGE((T25,AD25,AN25,AX25,BH25,BR25),2)+MAX(W25,Z25,AG25,AJ25,AQ25,AT25,BA25,BD25,BK25,BN25,BU25,BX25)+LARGE((W25,Z25,AG25,AJ25,AQ25,AT25,BA25,BD25,BK25,BN25,BU25,BX25),2)</f>
        <v>118.652</v>
      </c>
      <c r="L25" s="2">
        <f>VLOOKUP(C25,Quali_M[#All],4,0)</f>
        <v>0</v>
      </c>
      <c r="M25" s="4">
        <f>VLOOKUP(C25,Quali_M[#All],5,0)</f>
        <v>32.200000000000003</v>
      </c>
      <c r="N25" s="4">
        <f>VLOOKUP(C25,Quali_M[#All],6,0)</f>
        <v>41.7</v>
      </c>
      <c r="O25" s="4">
        <f>VLOOKUP(C25,Quali_M[#All],7,0)</f>
        <v>30.6</v>
      </c>
      <c r="P25" s="4">
        <f>VLOOKUP(C25,Quali_M[#All],8,0)</f>
        <v>48.9</v>
      </c>
      <c r="Q25" s="4">
        <f>VLOOKUP(C25,Quali_M[#All],9,0)</f>
        <v>181.2</v>
      </c>
      <c r="R25" s="2">
        <v>0</v>
      </c>
      <c r="S25" s="4">
        <v>31.315000000000001</v>
      </c>
      <c r="T25" s="4">
        <v>41.015000000000001</v>
      </c>
      <c r="U25" s="6">
        <f>IF(AND(R25&gt;=$L25,S25&gt;=$M25,T25&gt;=$N25),1,0)</f>
        <v>0</v>
      </c>
      <c r="V25" s="4">
        <v>15.947000000000001</v>
      </c>
      <c r="W25" s="4">
        <v>28.747000000000003</v>
      </c>
      <c r="X25" s="6">
        <f>IF(AND(V25&gt;=$O25,W25&gt;=$P25),1,0)</f>
        <v>0</v>
      </c>
      <c r="Y25" s="4">
        <v>27.79</v>
      </c>
      <c r="Z25" s="4">
        <v>48.89</v>
      </c>
      <c r="AA25" s="6">
        <f>IF(AND(Y25&gt;=$O25,Z25&gt;=$P25),1,0)</f>
        <v>0</v>
      </c>
      <c r="AB25" s="2">
        <v>0</v>
      </c>
      <c r="AC25" s="4">
        <v>0</v>
      </c>
      <c r="AD25" s="4">
        <v>0</v>
      </c>
      <c r="AE25" s="6">
        <f>IF(AND(AB25&gt;=$L25,AC25&gt;=$M25,AD25&gt;=$N25),1,0)</f>
        <v>0</v>
      </c>
      <c r="AF25" s="4">
        <v>0</v>
      </c>
      <c r="AG25" s="4">
        <v>0</v>
      </c>
      <c r="AH25" s="6">
        <f>IF(AND(AF25&gt;=$O25,AG25&gt;=$P25),1,0)</f>
        <v>0</v>
      </c>
      <c r="AI25" s="4">
        <v>0</v>
      </c>
      <c r="AJ25" s="4">
        <v>0</v>
      </c>
      <c r="AK25" s="6">
        <f>IF(AND(AI25&gt;=$O25,AJ25&gt;=$P25),1,0)</f>
        <v>0</v>
      </c>
      <c r="AO25" s="6">
        <f>IF(AND(AL25&gt;=$L25,AM25&gt;=$M25,AN25&gt;=$N25),1,0)</f>
        <v>0</v>
      </c>
      <c r="AR25" s="6">
        <f>IF(AND(AP25&gt;=$O25,AQ25&gt;=$P25),1,0)</f>
        <v>0</v>
      </c>
      <c r="AU25" s="6">
        <f>IF(AND(AS25&gt;=$O25,AT25&gt;=$P25),1,0)</f>
        <v>0</v>
      </c>
      <c r="AY25" s="6">
        <f>IF(AND(AV25&gt;=$L25,AW25&gt;=$M25,AX25&gt;=$N25),1,0)</f>
        <v>0</v>
      </c>
      <c r="BB25" s="6">
        <f>IF(AND(AZ25&gt;=$O25,BA25&gt;=$P25),1,0)</f>
        <v>0</v>
      </c>
      <c r="BE25" s="6">
        <f>IF(AND(BC25&gt;=$O25,BD25&gt;=$P25),1,0)</f>
        <v>0</v>
      </c>
      <c r="BI25" s="6">
        <f>IF(AND(BF25&gt;=$L25,BG25&gt;=$M25,BH25&gt;=$N25),1,0)</f>
        <v>0</v>
      </c>
      <c r="BL25" s="6">
        <f>IF(AND(BJ25&gt;=$O25,BK25&gt;=$P25),1,0)</f>
        <v>0</v>
      </c>
      <c r="BO25" s="6">
        <f>IF(AND(BM25&gt;=$O25,BN25&gt;=$P25),1,0)</f>
        <v>0</v>
      </c>
      <c r="BS25" s="6">
        <f t="shared" si="0"/>
        <v>0</v>
      </c>
      <c r="BV25" s="6">
        <f t="shared" si="1"/>
        <v>0</v>
      </c>
      <c r="BY25" s="6">
        <f t="shared" si="2"/>
        <v>0</v>
      </c>
    </row>
    <row r="26" spans="1:77" x14ac:dyDescent="0.3">
      <c r="A26" t="s">
        <v>114</v>
      </c>
      <c r="B26" t="s">
        <v>313</v>
      </c>
      <c r="C26" s="1">
        <v>2007</v>
      </c>
      <c r="D26" s="1">
        <v>13</v>
      </c>
      <c r="E26" t="s">
        <v>143</v>
      </c>
      <c r="F26" s="1" t="s">
        <v>98</v>
      </c>
      <c r="G26" t="s">
        <v>274</v>
      </c>
      <c r="H26" s="6">
        <f>U26+AE26+AO26+AY26+BI26</f>
        <v>0</v>
      </c>
      <c r="I26" s="6">
        <f>X26+AA26+AH26+AK26+AR26+AU26+BB26+BE26+BL26+BO26+BV26+BY26</f>
        <v>0</v>
      </c>
      <c r="J26" s="1" t="str">
        <f>IF(AND(H26&gt;0,I26&gt;0,K26&gt;=Q26),"Ja","Nein")</f>
        <v>Nein</v>
      </c>
      <c r="K26" s="4">
        <f>MAX(T26,AD26,AN26,AX26,BH26,BR26)+LARGE((T26,AD26,AN26,AX26,BH26,BR26),2)+MAX(W26,Z26,AG26,AJ26,AQ26,AT26,BA26,BD26,BK26,BN26,BU26,BX26)+LARGE((W26,Z26,AG26,AJ26,AQ26,AT26,BA26,BD26,BK26,BN26,BU26,BX26),2)</f>
        <v>117.92500000000001</v>
      </c>
      <c r="L26" s="2">
        <f>VLOOKUP(C26,Quali_M[#All],4,0)</f>
        <v>0</v>
      </c>
      <c r="M26" s="4">
        <f>VLOOKUP(C26,Quali_M[#All],5,0)</f>
        <v>31.4</v>
      </c>
      <c r="N26" s="4">
        <f>VLOOKUP(C26,Quali_M[#All],6,0)</f>
        <v>40.9</v>
      </c>
      <c r="O26" s="4">
        <f>VLOOKUP(C26,Quali_M[#All],7,0)</f>
        <v>29.2</v>
      </c>
      <c r="P26" s="4">
        <f>VLOOKUP(C26,Quali_M[#All],8,0)</f>
        <v>46.7</v>
      </c>
      <c r="Q26" s="4">
        <f>VLOOKUP(C26,Quali_M[#All],9,0)</f>
        <v>175.2</v>
      </c>
      <c r="R26" s="2">
        <v>0</v>
      </c>
      <c r="S26" s="4">
        <v>26.1</v>
      </c>
      <c r="T26" s="4">
        <v>35</v>
      </c>
      <c r="U26" s="6">
        <f>IF(AND(R26&gt;=$L26,S26&gt;=$M26,T26&gt;=$N26),1,0)</f>
        <v>0</v>
      </c>
      <c r="V26" s="4">
        <v>25.705000000000002</v>
      </c>
      <c r="W26" s="4">
        <v>40.505000000000003</v>
      </c>
      <c r="X26" s="6">
        <f>IF(AND(V26&gt;=$O26,W26&gt;=$P26),1,0)</f>
        <v>0</v>
      </c>
      <c r="Y26" s="4">
        <v>27.62</v>
      </c>
      <c r="Z26" s="4">
        <v>42.42</v>
      </c>
      <c r="AA26" s="6">
        <f>IF(AND(Y26&gt;=$O26,Z26&gt;=$P26),1,0)</f>
        <v>0</v>
      </c>
      <c r="AB26" s="2">
        <v>0</v>
      </c>
      <c r="AC26" s="4">
        <v>0</v>
      </c>
      <c r="AD26" s="4">
        <v>0</v>
      </c>
      <c r="AE26" s="6">
        <f>IF(AND(AB26&gt;=$L26,AC26&gt;=$M26,AD26&gt;=$N26),1,0)</f>
        <v>0</v>
      </c>
      <c r="AF26" s="4">
        <v>0</v>
      </c>
      <c r="AG26" s="4">
        <v>0</v>
      </c>
      <c r="AH26" s="6">
        <f>IF(AND(AF26&gt;=$O26,AG26&gt;=$P26),1,0)</f>
        <v>0</v>
      </c>
      <c r="AI26" s="4">
        <v>0</v>
      </c>
      <c r="AJ26" s="4">
        <v>0</v>
      </c>
      <c r="AK26" s="6">
        <f>IF(AND(AI26&gt;=$O26,AJ26&gt;=$P26),1,0)</f>
        <v>0</v>
      </c>
      <c r="AO26" s="6">
        <f>IF(AND(AL26&gt;=$L26,AM26&gt;=$M26,AN26&gt;=$N26),1,0)</f>
        <v>0</v>
      </c>
      <c r="AR26" s="6">
        <f>IF(AND(AP26&gt;=$O26,AQ26&gt;=$P26),1,0)</f>
        <v>0</v>
      </c>
      <c r="AU26" s="6">
        <f>IF(AND(AS26&gt;=$O26,AT26&gt;=$P26),1,0)</f>
        <v>0</v>
      </c>
      <c r="AY26" s="6">
        <f>IF(AND(AV26&gt;=$L26,AW26&gt;=$M26,AX26&gt;=$N26),1,0)</f>
        <v>0</v>
      </c>
      <c r="BB26" s="6">
        <f>IF(AND(AZ26&gt;=$O26,BA26&gt;=$P26),1,0)</f>
        <v>0</v>
      </c>
      <c r="BE26" s="6">
        <f>IF(AND(BC26&gt;=$O26,BD26&gt;=$P26),1,0)</f>
        <v>0</v>
      </c>
      <c r="BI26" s="6">
        <f>IF(AND(BF26&gt;=$L26,BG26&gt;=$M26,BH26&gt;=$N26),1,0)</f>
        <v>0</v>
      </c>
      <c r="BL26" s="6">
        <f>IF(AND(BJ26&gt;=$O26,BK26&gt;=$P26),1,0)</f>
        <v>0</v>
      </c>
      <c r="BO26" s="6">
        <f>IF(AND(BM26&gt;=$O26,BN26&gt;=$P26),1,0)</f>
        <v>0</v>
      </c>
      <c r="BS26" s="6">
        <f t="shared" si="0"/>
        <v>0</v>
      </c>
      <c r="BV26" s="6">
        <f t="shared" si="1"/>
        <v>0</v>
      </c>
      <c r="BY26" s="6">
        <f t="shared" si="2"/>
        <v>0</v>
      </c>
    </row>
    <row r="27" spans="1:77" x14ac:dyDescent="0.3">
      <c r="A27" t="s">
        <v>305</v>
      </c>
      <c r="B27" t="s">
        <v>306</v>
      </c>
      <c r="C27" s="1">
        <v>2005</v>
      </c>
      <c r="D27" s="1">
        <v>15</v>
      </c>
      <c r="E27" t="s">
        <v>307</v>
      </c>
      <c r="F27" s="1" t="s">
        <v>98</v>
      </c>
      <c r="G27" t="s">
        <v>268</v>
      </c>
      <c r="H27" s="6">
        <f>U27+AE27+AO27+AY27+BI27</f>
        <v>0</v>
      </c>
      <c r="I27" s="6">
        <f>X27+AA27+AH27+AK27+AR27+AU27+BB27+BE27+BL27+BO27+BV27+BY27</f>
        <v>0</v>
      </c>
      <c r="J27" s="1" t="str">
        <f>IF(AND(H27&gt;0,I27&gt;0,K27&gt;=Q27),"Ja","Nein")</f>
        <v>Nein</v>
      </c>
      <c r="K27" s="4">
        <f>MAX(T27,AD27,AN27,AX27,BH27,BR27)+LARGE((T27,AD27,AN27,AX27,BH27,BR27),2)+MAX(W27,Z27,AG27,AJ27,AQ27,AT27,BA27,BD27,BK27,BN27,BU27,BX27)+LARGE((W27,Z27,AG27,AJ27,AQ27,AT27,BA27,BD27,BK27,BN27,BU27,BX27),2)</f>
        <v>117.69499999999999</v>
      </c>
      <c r="L27" s="2">
        <f>VLOOKUP(C27,Quali_M[#All],4,0)</f>
        <v>0</v>
      </c>
      <c r="M27" s="4">
        <f>VLOOKUP(C27,Quali_M[#All],5,0)</f>
        <v>32.200000000000003</v>
      </c>
      <c r="N27" s="4">
        <f>VLOOKUP(C27,Quali_M[#All],6,0)</f>
        <v>41.7</v>
      </c>
      <c r="O27" s="4">
        <f>VLOOKUP(C27,Quali_M[#All],7,0)</f>
        <v>30.6</v>
      </c>
      <c r="P27" s="4">
        <f>VLOOKUP(C27,Quali_M[#All],8,0)</f>
        <v>48.9</v>
      </c>
      <c r="Q27" s="4">
        <f>VLOOKUP(C27,Quali_M[#All],9,0)</f>
        <v>181.2</v>
      </c>
      <c r="R27" s="2">
        <v>0</v>
      </c>
      <c r="S27" s="4">
        <v>25.310000000000002</v>
      </c>
      <c r="T27" s="4">
        <v>34.61</v>
      </c>
      <c r="U27" s="6">
        <f>IF(AND(R27&gt;=$L27,S27&gt;=$M27,T27&gt;=$N27),1,0)</f>
        <v>0</v>
      </c>
      <c r="V27" s="4">
        <v>26.160000000000004</v>
      </c>
      <c r="W27" s="4">
        <v>40.96</v>
      </c>
      <c r="X27" s="6">
        <f>IF(AND(V27&gt;=$O27,W27&gt;=$P27),1,0)</f>
        <v>0</v>
      </c>
      <c r="Y27" s="4">
        <v>27.125</v>
      </c>
      <c r="Z27" s="4">
        <v>42.125</v>
      </c>
      <c r="AA27" s="6">
        <f>IF(AND(Y27&gt;=$O27,Z27&gt;=$P27),1,0)</f>
        <v>0</v>
      </c>
      <c r="AB27" s="2">
        <v>0</v>
      </c>
      <c r="AC27" s="4">
        <v>0</v>
      </c>
      <c r="AD27" s="4">
        <v>0</v>
      </c>
      <c r="AE27" s="6">
        <f>IF(AND(AB27&gt;=$L27,AC27&gt;=$M27,AD27&gt;=$N27),1,0)</f>
        <v>0</v>
      </c>
      <c r="AF27" s="4">
        <v>0</v>
      </c>
      <c r="AG27" s="4">
        <v>0</v>
      </c>
      <c r="AH27" s="6">
        <f>IF(AND(AF27&gt;=$O27,AG27&gt;=$P27),1,0)</f>
        <v>0</v>
      </c>
      <c r="AI27" s="4">
        <v>0</v>
      </c>
      <c r="AJ27" s="4">
        <v>0</v>
      </c>
      <c r="AK27" s="6">
        <f>IF(AND(AI27&gt;=$O27,AJ27&gt;=$P27),1,0)</f>
        <v>0</v>
      </c>
      <c r="AO27" s="6">
        <f>IF(AND(AL27&gt;=$L27,AM27&gt;=$M27,AN27&gt;=$N27),1,0)</f>
        <v>0</v>
      </c>
      <c r="AR27" s="6">
        <f>IF(AND(AP27&gt;=$O27,AQ27&gt;=$P27),1,0)</f>
        <v>0</v>
      </c>
      <c r="AU27" s="6">
        <f>IF(AND(AS27&gt;=$O27,AT27&gt;=$P27),1,0)</f>
        <v>0</v>
      </c>
      <c r="AY27" s="6">
        <f>IF(AND(AV27&gt;=$L27,AW27&gt;=$M27,AX27&gt;=$N27),1,0)</f>
        <v>0</v>
      </c>
      <c r="BB27" s="6">
        <f>IF(AND(AZ27&gt;=$O27,BA27&gt;=$P27),1,0)</f>
        <v>0</v>
      </c>
      <c r="BE27" s="6">
        <f>IF(AND(BC27&gt;=$O27,BD27&gt;=$P27),1,0)</f>
        <v>0</v>
      </c>
      <c r="BI27" s="6">
        <f>IF(AND(BF27&gt;=$L27,BG27&gt;=$M27,BH27&gt;=$N27),1,0)</f>
        <v>0</v>
      </c>
      <c r="BL27" s="6">
        <f>IF(AND(BJ27&gt;=$O27,BK27&gt;=$P27),1,0)</f>
        <v>0</v>
      </c>
      <c r="BO27" s="6">
        <f>IF(AND(BM27&gt;=$O27,BN27&gt;=$P27),1,0)</f>
        <v>0</v>
      </c>
      <c r="BS27" s="6">
        <f t="shared" si="0"/>
        <v>0</v>
      </c>
      <c r="BV27" s="6">
        <f t="shared" si="1"/>
        <v>0</v>
      </c>
      <c r="BY27" s="6">
        <f t="shared" si="2"/>
        <v>0</v>
      </c>
    </row>
    <row r="28" spans="1:77" x14ac:dyDescent="0.3">
      <c r="A28" t="s">
        <v>299</v>
      </c>
      <c r="B28" t="s">
        <v>300</v>
      </c>
      <c r="C28" s="1">
        <v>2005</v>
      </c>
      <c r="D28" s="1">
        <v>15</v>
      </c>
      <c r="E28" t="s">
        <v>147</v>
      </c>
      <c r="F28" s="1" t="s">
        <v>98</v>
      </c>
      <c r="G28" t="s">
        <v>260</v>
      </c>
      <c r="H28" s="6">
        <f>U28+AE28+AO28+AY28+BI28</f>
        <v>0</v>
      </c>
      <c r="I28" s="6">
        <f>X28+AA28+AH28+AK28+AR28+AU28+BB28+BE28+BL28+BO28+BV28+BY28</f>
        <v>0</v>
      </c>
      <c r="J28" s="1" t="str">
        <f>IF(AND(H28&gt;0,I28&gt;0,K28&gt;=Q28),"Ja","Nein")</f>
        <v>Nein</v>
      </c>
      <c r="K28" s="4">
        <f>MAX(T28,AD28,AN28,AX28,BH28,BR28)+LARGE((T28,AD28,AN28,AX28,BH28,BR28),2)+MAX(W28,Z28,AG28,AJ28,AQ28,AT28,BA28,BD28,BK28,BN28,BU28,BX28)+LARGE((W28,Z28,AG28,AJ28,AQ28,AT28,BA28,BD28,BK28,BN28,BU28,BX28),2)</f>
        <v>88.108999999999995</v>
      </c>
      <c r="L28" s="2">
        <f>VLOOKUP(C28,Quali_M[#All],4,0)</f>
        <v>0</v>
      </c>
      <c r="M28" s="4">
        <f>VLOOKUP(C28,Quali_M[#All],5,0)</f>
        <v>32.200000000000003</v>
      </c>
      <c r="N28" s="4">
        <f>VLOOKUP(C28,Quali_M[#All],6,0)</f>
        <v>41.7</v>
      </c>
      <c r="O28" s="4">
        <f>VLOOKUP(C28,Quali_M[#All],7,0)</f>
        <v>30.6</v>
      </c>
      <c r="P28" s="4">
        <f>VLOOKUP(C28,Quali_M[#All],8,0)</f>
        <v>48.9</v>
      </c>
      <c r="Q28" s="4">
        <f>VLOOKUP(C28,Quali_M[#All],9,0)</f>
        <v>181.2</v>
      </c>
      <c r="R28" s="2">
        <v>0</v>
      </c>
      <c r="S28" s="4">
        <v>27.72</v>
      </c>
      <c r="T28" s="4">
        <v>37.22</v>
      </c>
      <c r="U28" s="6">
        <f>IF(AND(R28&gt;=$L28,S28&gt;=$M28,T28&gt;=$N28),1,0)</f>
        <v>0</v>
      </c>
      <c r="V28" s="4">
        <v>25.065000000000001</v>
      </c>
      <c r="W28" s="4">
        <v>42.065000000000005</v>
      </c>
      <c r="X28" s="6">
        <f>IF(AND(V28&gt;=$O28,W28&gt;=$P28),1,0)</f>
        <v>0</v>
      </c>
      <c r="Y28" s="4">
        <v>5.3239999999999998</v>
      </c>
      <c r="Z28" s="4">
        <v>8.8239999999999998</v>
      </c>
      <c r="AA28" s="6">
        <f>IF(AND(Y28&gt;=$O28,Z28&gt;=$P28),1,0)</f>
        <v>0</v>
      </c>
      <c r="AB28" s="2">
        <v>0</v>
      </c>
      <c r="AC28" s="4">
        <v>0</v>
      </c>
      <c r="AD28" s="4">
        <v>0</v>
      </c>
      <c r="AE28" s="6">
        <f>IF(AND(AB28&gt;=$L28,AC28&gt;=$M28,AD28&gt;=$N28),1,0)</f>
        <v>0</v>
      </c>
      <c r="AF28" s="4">
        <v>0</v>
      </c>
      <c r="AG28" s="4">
        <v>0</v>
      </c>
      <c r="AH28" s="6">
        <f>IF(AND(AF28&gt;=$O28,AG28&gt;=$P28),1,0)</f>
        <v>0</v>
      </c>
      <c r="AI28" s="4">
        <v>0</v>
      </c>
      <c r="AJ28" s="4">
        <v>0</v>
      </c>
      <c r="AK28" s="6">
        <f>IF(AND(AI28&gt;=$O28,AJ28&gt;=$P28),1,0)</f>
        <v>0</v>
      </c>
      <c r="AO28" s="6">
        <f>IF(AND(AL28&gt;=$L28,AM28&gt;=$M28,AN28&gt;=$N28),1,0)</f>
        <v>0</v>
      </c>
      <c r="AR28" s="6">
        <f>IF(AND(AP28&gt;=$O28,AQ28&gt;=$P28),1,0)</f>
        <v>0</v>
      </c>
      <c r="AU28" s="6">
        <f>IF(AND(AS28&gt;=$O28,AT28&gt;=$P28),1,0)</f>
        <v>0</v>
      </c>
      <c r="AY28" s="6">
        <f>IF(AND(AV28&gt;=$L28,AW28&gt;=$M28,AX28&gt;=$N28),1,0)</f>
        <v>0</v>
      </c>
      <c r="BB28" s="6">
        <f>IF(AND(AZ28&gt;=$O28,BA28&gt;=$P28),1,0)</f>
        <v>0</v>
      </c>
      <c r="BE28" s="6">
        <f>IF(AND(BC28&gt;=$O28,BD28&gt;=$P28),1,0)</f>
        <v>0</v>
      </c>
      <c r="BI28" s="6">
        <f>IF(AND(BF28&gt;=$L28,BG28&gt;=$M28,BH28&gt;=$N28),1,0)</f>
        <v>0</v>
      </c>
      <c r="BL28" s="6">
        <f>IF(AND(BJ28&gt;=$O28,BK28&gt;=$P28),1,0)</f>
        <v>0</v>
      </c>
      <c r="BO28" s="6">
        <f>IF(AND(BM28&gt;=$O28,BN28&gt;=$P28),1,0)</f>
        <v>0</v>
      </c>
      <c r="BS28" s="6">
        <f t="shared" si="0"/>
        <v>0</v>
      </c>
      <c r="BV28" s="6">
        <f t="shared" si="1"/>
        <v>0</v>
      </c>
      <c r="BY28" s="6">
        <f t="shared" si="2"/>
        <v>0</v>
      </c>
    </row>
    <row r="29" spans="1:77" x14ac:dyDescent="0.3">
      <c r="A29" t="s">
        <v>120</v>
      </c>
      <c r="B29" t="s">
        <v>121</v>
      </c>
      <c r="C29" s="1">
        <v>2003</v>
      </c>
      <c r="D29" s="1">
        <v>17</v>
      </c>
      <c r="E29" t="s">
        <v>149</v>
      </c>
      <c r="F29" s="1" t="s">
        <v>98</v>
      </c>
      <c r="G29" t="s">
        <v>251</v>
      </c>
      <c r="H29" s="6">
        <f>U29+AE29+AO29+AY29+BI29</f>
        <v>0</v>
      </c>
      <c r="I29" s="6">
        <f>X29+AA29+AH29+AK29+AR29+AU29+BB29+BE29+BL29+BO29+BV29+BY29</f>
        <v>0</v>
      </c>
      <c r="J29" s="1" t="str">
        <f>IF(AND(H29&gt;0,I29&gt;0,K29&gt;=Q29),"Ja","Nein")</f>
        <v>Nein</v>
      </c>
      <c r="K29" s="4">
        <f>MAX(T29,AD29,AN29,AX29,BH29,BR29)+LARGE((T29,AD29,AN29,AX29,BH29,BR29),2)+MAX(W29,Z29,AG29,AJ29,AQ29,AT29,BA29,BD29,BK29,BN29,BU29,BX29)+LARGE((W29,Z29,AG29,AJ29,AQ29,AT29,BA29,BD29,BK29,BN29,BU29,BX29),2)</f>
        <v>73.024000000000001</v>
      </c>
      <c r="L29" s="2">
        <f>VLOOKUP(C29,Quali_M[#All],4,0)</f>
        <v>0</v>
      </c>
      <c r="M29" s="4">
        <f>VLOOKUP(C29,Quali_M[#All],5,0)</f>
        <v>33.799999999999997</v>
      </c>
      <c r="N29" s="4">
        <f>VLOOKUP(C29,Quali_M[#All],6,0)</f>
        <v>43.3</v>
      </c>
      <c r="O29" s="4">
        <f>VLOOKUP(C29,Quali_M[#All],7,0)</f>
        <v>31</v>
      </c>
      <c r="P29" s="4">
        <f>VLOOKUP(C29,Quali_M[#All],8,0)</f>
        <v>51.3</v>
      </c>
      <c r="Q29" s="4">
        <f>VLOOKUP(C29,Quali_M[#All],9,0)</f>
        <v>189.2</v>
      </c>
      <c r="R29" s="2">
        <v>0</v>
      </c>
      <c r="S29" s="4">
        <v>31.78</v>
      </c>
      <c r="T29" s="4">
        <v>41.08</v>
      </c>
      <c r="U29" s="6">
        <f>IF(AND(R29&gt;=$L29,S29&gt;=$M29,T29&gt;=$N29),1,0)</f>
        <v>0</v>
      </c>
      <c r="V29" s="4">
        <v>18.744</v>
      </c>
      <c r="W29" s="4">
        <v>31.943999999999999</v>
      </c>
      <c r="X29" s="6">
        <f>IF(AND(V29&gt;=$O29,W29&gt;=$P29),1,0)</f>
        <v>0</v>
      </c>
      <c r="Y29" s="4">
        <v>0</v>
      </c>
      <c r="Z29" s="4">
        <v>0</v>
      </c>
      <c r="AA29" s="6">
        <f>IF(AND(Y29&gt;=$O29,Z29&gt;=$P29),1,0)</f>
        <v>0</v>
      </c>
      <c r="AB29" s="2">
        <v>0</v>
      </c>
      <c r="AC29" s="4">
        <v>0</v>
      </c>
      <c r="AD29" s="4">
        <v>0</v>
      </c>
      <c r="AE29" s="6">
        <f>IF(AND(AB29&gt;=$L29,AC29&gt;=$M29,AD29&gt;=$N29),1,0)</f>
        <v>0</v>
      </c>
      <c r="AF29" s="4">
        <v>0</v>
      </c>
      <c r="AG29" s="4">
        <v>0</v>
      </c>
      <c r="AH29" s="6">
        <f>IF(AND(AF29&gt;=$O29,AG29&gt;=$P29),1,0)</f>
        <v>0</v>
      </c>
      <c r="AI29" s="4">
        <v>0</v>
      </c>
      <c r="AJ29" s="4">
        <v>0</v>
      </c>
      <c r="AK29" s="6">
        <f>IF(AND(AI29&gt;=$O29,AJ29&gt;=$P29),1,0)</f>
        <v>0</v>
      </c>
      <c r="AO29" s="6">
        <f>IF(AND(AL29&gt;=$L29,AM29&gt;=$M29,AN29&gt;=$N29),1,0)</f>
        <v>0</v>
      </c>
      <c r="AR29" s="6">
        <f>IF(AND(AP29&gt;=$O29,AQ29&gt;=$P29),1,0)</f>
        <v>0</v>
      </c>
      <c r="AU29" s="6">
        <f>IF(AND(AS29&gt;=$O29,AT29&gt;=$P29),1,0)</f>
        <v>0</v>
      </c>
      <c r="AY29" s="6">
        <f>IF(AND(AV29&gt;=$L29,AW29&gt;=$M29,AX29&gt;=$N29),1,0)</f>
        <v>0</v>
      </c>
      <c r="BB29" s="6">
        <f>IF(AND(AZ29&gt;=$O29,BA29&gt;=$P29),1,0)</f>
        <v>0</v>
      </c>
      <c r="BE29" s="6">
        <f>IF(AND(BC29&gt;=$O29,BD29&gt;=$P29),1,0)</f>
        <v>0</v>
      </c>
      <c r="BI29" s="6">
        <f>IF(AND(BF29&gt;=$L29,BG29&gt;=$M29,BH29&gt;=$N29),1,0)</f>
        <v>0</v>
      </c>
      <c r="BL29" s="6">
        <f>IF(AND(BJ29&gt;=$O29,BK29&gt;=$P29),1,0)</f>
        <v>0</v>
      </c>
      <c r="BO29" s="6">
        <f>IF(AND(BM29&gt;=$O29,BN29&gt;=$P29),1,0)</f>
        <v>0</v>
      </c>
      <c r="BS29" s="6">
        <f t="shared" si="0"/>
        <v>0</v>
      </c>
      <c r="BV29" s="6">
        <f t="shared" si="1"/>
        <v>0</v>
      </c>
      <c r="BY29" s="6">
        <f t="shared" si="2"/>
        <v>0</v>
      </c>
    </row>
    <row r="30" spans="1:77" x14ac:dyDescent="0.3">
      <c r="A30" t="s">
        <v>314</v>
      </c>
      <c r="B30" t="s">
        <v>315</v>
      </c>
      <c r="C30" s="1">
        <v>2008</v>
      </c>
      <c r="D30" s="1">
        <v>12</v>
      </c>
      <c r="E30" t="s">
        <v>316</v>
      </c>
      <c r="F30" s="1" t="s">
        <v>98</v>
      </c>
      <c r="G30" t="s">
        <v>275</v>
      </c>
      <c r="H30" s="6">
        <f>U30+AE30+AO30+AY30+BI30</f>
        <v>0</v>
      </c>
      <c r="I30" s="6">
        <f>X30+AA30+AH30+AK30+AR30+AU30+BB30+BE30+BL30+BO30+BV30+BY30</f>
        <v>0</v>
      </c>
      <c r="J30" s="1" t="str">
        <f>IF(AND(H30&gt;0,I30&gt;0,K30&gt;=Q30),"Ja","Nein")</f>
        <v>Nein</v>
      </c>
      <c r="K30" s="4">
        <f>MAX(T30,AD30,AN30,AX30,BH30,BR30)+LARGE((T30,AD30,AN30,AX30,BH30,BR30),2)+MAX(W30,Z30,AG30,AJ30,AQ30,AT30,BA30,BD30,BK30,BN30,BU30,BX30)+LARGE((W30,Z30,AG30,AJ30,AQ30,AT30,BA30,BD30,BK30,BN30,BU30,BX30),2)</f>
        <v>72.352999999999994</v>
      </c>
      <c r="L30" s="2">
        <f>VLOOKUP(C30,Quali_M[#All],4,0)</f>
        <v>0</v>
      </c>
      <c r="M30" s="4">
        <f>VLOOKUP(C30,Quali_M[#All],5,0)</f>
        <v>31</v>
      </c>
      <c r="N30" s="4">
        <f>VLOOKUP(C30,Quali_M[#All],6,0)</f>
        <v>40.5</v>
      </c>
      <c r="O30" s="4">
        <f>VLOOKUP(C30,Quali_M[#All],7,0)</f>
        <v>29.2</v>
      </c>
      <c r="P30" s="4">
        <f>VLOOKUP(C30,Quali_M[#All],8,0)</f>
        <v>46.7</v>
      </c>
      <c r="Q30" s="4">
        <f>VLOOKUP(C30,Quali_M[#All],9,0)</f>
        <v>174.4</v>
      </c>
      <c r="R30" s="2">
        <v>0</v>
      </c>
      <c r="S30" s="4">
        <v>27.79</v>
      </c>
      <c r="T30" s="4">
        <v>37.489999999999995</v>
      </c>
      <c r="U30" s="6">
        <f>IF(AND(R30&gt;=$L30,S30&gt;=$M30,T30&gt;=$N30),1,0)</f>
        <v>0</v>
      </c>
      <c r="V30" s="4">
        <v>23.063000000000002</v>
      </c>
      <c r="W30" s="4">
        <v>34.863</v>
      </c>
      <c r="X30" s="6">
        <f>IF(AND(V30&gt;=$O30,W30&gt;=$P30),1,0)</f>
        <v>0</v>
      </c>
      <c r="Y30" s="4">
        <v>0</v>
      </c>
      <c r="Z30" s="4">
        <v>0</v>
      </c>
      <c r="AA30" s="6">
        <f>IF(AND(Y30&gt;=$O30,Z30&gt;=$P30),1,0)</f>
        <v>0</v>
      </c>
      <c r="AB30" s="2">
        <v>0</v>
      </c>
      <c r="AC30" s="4">
        <v>0</v>
      </c>
      <c r="AD30" s="4">
        <v>0</v>
      </c>
      <c r="AE30" s="6">
        <f>IF(AND(AB30&gt;=$L30,AC30&gt;=$M30,AD30&gt;=$N30),1,0)</f>
        <v>0</v>
      </c>
      <c r="AF30" s="4">
        <v>0</v>
      </c>
      <c r="AG30" s="4">
        <v>0</v>
      </c>
      <c r="AH30" s="6">
        <f>IF(AND(AF30&gt;=$O30,AG30&gt;=$P30),1,0)</f>
        <v>0</v>
      </c>
      <c r="AI30" s="4">
        <v>0</v>
      </c>
      <c r="AJ30" s="4">
        <v>0</v>
      </c>
      <c r="AK30" s="6">
        <f>IF(AND(AI30&gt;=$O30,AJ30&gt;=$P30),1,0)</f>
        <v>0</v>
      </c>
      <c r="AO30" s="6">
        <f>IF(AND(AL30&gt;=$L30,AM30&gt;=$M30,AN30&gt;=$N30),1,0)</f>
        <v>0</v>
      </c>
      <c r="AR30" s="6">
        <f>IF(AND(AP30&gt;=$O30,AQ30&gt;=$P30),1,0)</f>
        <v>0</v>
      </c>
      <c r="AU30" s="6">
        <f>IF(AND(AS30&gt;=$O30,AT30&gt;=$P30),1,0)</f>
        <v>0</v>
      </c>
      <c r="AY30" s="6">
        <f>IF(AND(AV30&gt;=$L30,AW30&gt;=$M30,AX30&gt;=$N30),1,0)</f>
        <v>0</v>
      </c>
      <c r="BB30" s="6">
        <f>IF(AND(AZ30&gt;=$O30,BA30&gt;=$P30),1,0)</f>
        <v>0</v>
      </c>
      <c r="BE30" s="6">
        <f>IF(AND(BC30&gt;=$O30,BD30&gt;=$P30),1,0)</f>
        <v>0</v>
      </c>
      <c r="BI30" s="6">
        <f>IF(AND(BF30&gt;=$L30,BG30&gt;=$M30,BH30&gt;=$N30),1,0)</f>
        <v>0</v>
      </c>
      <c r="BL30" s="6">
        <f>IF(AND(BJ30&gt;=$O30,BK30&gt;=$P30),1,0)</f>
        <v>0</v>
      </c>
      <c r="BO30" s="6">
        <f>IF(AND(BM30&gt;=$O30,BN30&gt;=$P30),1,0)</f>
        <v>0</v>
      </c>
      <c r="BS30" s="6">
        <f t="shared" si="0"/>
        <v>0</v>
      </c>
      <c r="BV30" s="6">
        <f t="shared" si="1"/>
        <v>0</v>
      </c>
      <c r="BY30" s="6">
        <f t="shared" si="2"/>
        <v>0</v>
      </c>
    </row>
    <row r="31" spans="1:77" x14ac:dyDescent="0.3">
      <c r="A31" t="s">
        <v>308</v>
      </c>
      <c r="B31" t="s">
        <v>309</v>
      </c>
      <c r="C31" s="1">
        <v>2007</v>
      </c>
      <c r="D31" s="1">
        <v>13</v>
      </c>
      <c r="E31" t="s">
        <v>65</v>
      </c>
      <c r="F31" s="1" t="s">
        <v>98</v>
      </c>
      <c r="G31" t="s">
        <v>270</v>
      </c>
      <c r="H31" s="6">
        <f>U31+AE31+AO31+AY31+BI31</f>
        <v>0</v>
      </c>
      <c r="I31" s="6">
        <f>X31+AA31+AH31+AK31+AR31+AU31+BB31+BE31+BL31+BO31+BV31+BY31</f>
        <v>0</v>
      </c>
      <c r="J31" s="1" t="str">
        <f>IF(AND(H31&gt;0,I31&gt;0,K31&gt;=Q31),"Ja","Nein")</f>
        <v>Nein</v>
      </c>
      <c r="K31" s="4">
        <f>MAX(T31,AD31,AN31,AX31,BH31,BR31)+LARGE((T31,AD31,AN31,AX31,BH31,BR31),2)+MAX(W31,Z31,AG31,AJ31,AQ31,AT31,BA31,BD31,BK31,BN31,BU31,BX31)+LARGE((W31,Z31,AG31,AJ31,AQ31,AT31,BA31,BD31,BK31,BN31,BU31,BX31),2)</f>
        <v>70.126000000000005</v>
      </c>
      <c r="L31" s="2">
        <f>VLOOKUP(C31,Quali_M[#All],4,0)</f>
        <v>0</v>
      </c>
      <c r="M31" s="4">
        <f>VLOOKUP(C31,Quali_M[#All],5,0)</f>
        <v>31.4</v>
      </c>
      <c r="N31" s="4">
        <f>VLOOKUP(C31,Quali_M[#All],6,0)</f>
        <v>40.9</v>
      </c>
      <c r="O31" s="4">
        <f>VLOOKUP(C31,Quali_M[#All],7,0)</f>
        <v>29.2</v>
      </c>
      <c r="P31" s="4">
        <f>VLOOKUP(C31,Quali_M[#All],8,0)</f>
        <v>46.7</v>
      </c>
      <c r="Q31" s="4">
        <f>VLOOKUP(C31,Quali_M[#All],9,0)</f>
        <v>175.2</v>
      </c>
      <c r="R31" s="2">
        <v>0</v>
      </c>
      <c r="S31" s="4">
        <v>27.094999999999999</v>
      </c>
      <c r="T31" s="4">
        <v>36.594999999999999</v>
      </c>
      <c r="U31" s="6">
        <f>IF(AND(R31&gt;=$L31,S31&gt;=$M31,T31&gt;=$N31),1,0)</f>
        <v>0</v>
      </c>
      <c r="V31" s="4">
        <v>20.631</v>
      </c>
      <c r="W31" s="4">
        <v>33.530999999999999</v>
      </c>
      <c r="X31" s="6">
        <f>IF(AND(V31&gt;=$O31,W31&gt;=$P31),1,0)</f>
        <v>0</v>
      </c>
      <c r="Y31" s="4">
        <v>0</v>
      </c>
      <c r="Z31" s="4">
        <v>0</v>
      </c>
      <c r="AA31" s="6">
        <f>IF(AND(Y31&gt;=$O31,Z31&gt;=$P31),1,0)</f>
        <v>0</v>
      </c>
      <c r="AB31" s="2">
        <v>0</v>
      </c>
      <c r="AC31" s="4">
        <v>0</v>
      </c>
      <c r="AD31" s="4">
        <v>0</v>
      </c>
      <c r="AE31" s="6">
        <f>IF(AND(AB31&gt;=$L31,AC31&gt;=$M31,AD31&gt;=$N31),1,0)</f>
        <v>0</v>
      </c>
      <c r="AF31" s="4">
        <v>0</v>
      </c>
      <c r="AG31" s="4">
        <v>0</v>
      </c>
      <c r="AH31" s="6">
        <f>IF(AND(AF31&gt;=$O31,AG31&gt;=$P31),1,0)</f>
        <v>0</v>
      </c>
      <c r="AI31" s="4">
        <v>0</v>
      </c>
      <c r="AJ31" s="4">
        <v>0</v>
      </c>
      <c r="AK31" s="6">
        <f>IF(AND(AI31&gt;=$O31,AJ31&gt;=$P31),1,0)</f>
        <v>0</v>
      </c>
      <c r="AO31" s="6">
        <f>IF(AND(AL31&gt;=$L31,AM31&gt;=$M31,AN31&gt;=$N31),1,0)</f>
        <v>0</v>
      </c>
      <c r="AR31" s="6">
        <f>IF(AND(AP31&gt;=$O31,AQ31&gt;=$P31),1,0)</f>
        <v>0</v>
      </c>
      <c r="AU31" s="6">
        <f>IF(AND(AS31&gt;=$O31,AT31&gt;=$P31),1,0)</f>
        <v>0</v>
      </c>
      <c r="AY31" s="6">
        <f>IF(AND(AV31&gt;=$L31,AW31&gt;=$M31,AX31&gt;=$N31),1,0)</f>
        <v>0</v>
      </c>
      <c r="BB31" s="6">
        <f>IF(AND(AZ31&gt;=$O31,BA31&gt;=$P31),1,0)</f>
        <v>0</v>
      </c>
      <c r="BE31" s="6">
        <f>IF(AND(BC31&gt;=$O31,BD31&gt;=$P31),1,0)</f>
        <v>0</v>
      </c>
      <c r="BI31" s="6">
        <f>IF(AND(BF31&gt;=$L31,BG31&gt;=$M31,BH31&gt;=$N31),1,0)</f>
        <v>0</v>
      </c>
      <c r="BL31" s="6">
        <f>IF(AND(BJ31&gt;=$O31,BK31&gt;=$P31),1,0)</f>
        <v>0</v>
      </c>
      <c r="BO31" s="6">
        <f>IF(AND(BM31&gt;=$O31,BN31&gt;=$P31),1,0)</f>
        <v>0</v>
      </c>
      <c r="BS31" s="6">
        <f t="shared" si="0"/>
        <v>0</v>
      </c>
      <c r="BV31" s="6">
        <f t="shared" si="1"/>
        <v>0</v>
      </c>
      <c r="BY31" s="6">
        <f t="shared" si="2"/>
        <v>0</v>
      </c>
    </row>
    <row r="32" spans="1:77" x14ac:dyDescent="0.3">
      <c r="A32" t="s">
        <v>108</v>
      </c>
      <c r="B32" t="s">
        <v>109</v>
      </c>
      <c r="C32" s="1">
        <v>2005</v>
      </c>
      <c r="D32" s="1">
        <v>15</v>
      </c>
      <c r="E32" t="s">
        <v>148</v>
      </c>
      <c r="F32" s="1" t="s">
        <v>98</v>
      </c>
      <c r="G32" t="s">
        <v>261</v>
      </c>
      <c r="H32" s="6">
        <f>U32+AE32+AO32+AY32+BI32</f>
        <v>0</v>
      </c>
      <c r="I32" s="6">
        <f>X32+AA32+AH32+AK32+AR32+AU32+BB32+BE32+BL32+BO32+BV32+BY32</f>
        <v>0</v>
      </c>
      <c r="J32" s="1" t="str">
        <f>IF(AND(H32&gt;0,I32&gt;0,K32&gt;=Q32),"Ja","Nein")</f>
        <v>Nein</v>
      </c>
      <c r="K32" s="4">
        <f>MAX(T32,AD32,AN32,AX32,BH32,BR32)+LARGE((T32,AD32,AN32,AX32,BH32,BR32),2)+MAX(W32,Z32,AG32,AJ32,AQ32,AT32,BA32,BD32,BK32,BN32,BU32,BX32)+LARGE((W32,Z32,AG32,AJ32,AQ32,AT32,BA32,BD32,BK32,BN32,BU32,BX32),2)</f>
        <v>69.799000000000007</v>
      </c>
      <c r="L32" s="2">
        <f>VLOOKUP(C32,Quali_M[#All],4,0)</f>
        <v>0</v>
      </c>
      <c r="M32" s="4">
        <f>VLOOKUP(C32,Quali_M[#All],5,0)</f>
        <v>32.200000000000003</v>
      </c>
      <c r="N32" s="4">
        <f>VLOOKUP(C32,Quali_M[#All],6,0)</f>
        <v>41.7</v>
      </c>
      <c r="O32" s="4">
        <f>VLOOKUP(C32,Quali_M[#All],7,0)</f>
        <v>30.6</v>
      </c>
      <c r="P32" s="4">
        <f>VLOOKUP(C32,Quali_M[#All],8,0)</f>
        <v>48.9</v>
      </c>
      <c r="Q32" s="4">
        <f>VLOOKUP(C32,Quali_M[#All],9,0)</f>
        <v>181.2</v>
      </c>
      <c r="R32" s="2">
        <v>0</v>
      </c>
      <c r="S32" s="4">
        <v>28.68</v>
      </c>
      <c r="T32" s="4">
        <v>38.18</v>
      </c>
      <c r="U32" s="6">
        <f>IF(AND(R32&gt;=$L32,S32&gt;=$M32,T32&gt;=$N32),1,0)</f>
        <v>0</v>
      </c>
      <c r="V32" s="4">
        <v>19.419</v>
      </c>
      <c r="W32" s="4">
        <v>31.619000000000003</v>
      </c>
      <c r="X32" s="6">
        <f>IF(AND(V32&gt;=$O32,W32&gt;=$P32),1,0)</f>
        <v>0</v>
      </c>
      <c r="Y32" s="4">
        <v>0</v>
      </c>
      <c r="Z32" s="4">
        <v>0</v>
      </c>
      <c r="AA32" s="6">
        <f>IF(AND(Y32&gt;=$O32,Z32&gt;=$P32),1,0)</f>
        <v>0</v>
      </c>
      <c r="AB32" s="2">
        <v>0</v>
      </c>
      <c r="AC32" s="4">
        <v>0</v>
      </c>
      <c r="AD32" s="4">
        <v>0</v>
      </c>
      <c r="AE32" s="6">
        <f>IF(AND(AB32&gt;=$L32,AC32&gt;=$M32,AD32&gt;=$N32),1,0)</f>
        <v>0</v>
      </c>
      <c r="AF32" s="4">
        <v>0</v>
      </c>
      <c r="AG32" s="4">
        <v>0</v>
      </c>
      <c r="AH32" s="6">
        <f>IF(AND(AF32&gt;=$O32,AG32&gt;=$P32),1,0)</f>
        <v>0</v>
      </c>
      <c r="AI32" s="4">
        <v>0</v>
      </c>
      <c r="AJ32" s="4">
        <v>0</v>
      </c>
      <c r="AK32" s="6">
        <f>IF(AND(AI32&gt;=$O32,AJ32&gt;=$P32),1,0)</f>
        <v>0</v>
      </c>
      <c r="AO32" s="6">
        <f>IF(AND(AL32&gt;=$L32,AM32&gt;=$M32,AN32&gt;=$N32),1,0)</f>
        <v>0</v>
      </c>
      <c r="AR32" s="6">
        <f>IF(AND(AP32&gt;=$O32,AQ32&gt;=$P32),1,0)</f>
        <v>0</v>
      </c>
      <c r="AU32" s="6">
        <f>IF(AND(AS32&gt;=$O32,AT32&gt;=$P32),1,0)</f>
        <v>0</v>
      </c>
      <c r="AY32" s="6">
        <f>IF(AND(AV32&gt;=$L32,AW32&gt;=$M32,AX32&gt;=$N32),1,0)</f>
        <v>0</v>
      </c>
      <c r="BB32" s="6">
        <f>IF(AND(AZ32&gt;=$O32,BA32&gt;=$P32),1,0)</f>
        <v>0</v>
      </c>
      <c r="BE32" s="6">
        <f>IF(AND(BC32&gt;=$O32,BD32&gt;=$P32),1,0)</f>
        <v>0</v>
      </c>
      <c r="BI32" s="6">
        <f>IF(AND(BF32&gt;=$L32,BG32&gt;=$M32,BH32&gt;=$N32),1,0)</f>
        <v>0</v>
      </c>
      <c r="BL32" s="6">
        <f>IF(AND(BJ32&gt;=$O32,BK32&gt;=$P32),1,0)</f>
        <v>0</v>
      </c>
      <c r="BO32" s="6">
        <f>IF(AND(BM32&gt;=$O32,BN32&gt;=$P32),1,0)</f>
        <v>0</v>
      </c>
      <c r="BS32" s="6">
        <f t="shared" si="0"/>
        <v>0</v>
      </c>
      <c r="BV32" s="6">
        <f t="shared" si="1"/>
        <v>0</v>
      </c>
      <c r="BY32" s="6">
        <f t="shared" si="2"/>
        <v>0</v>
      </c>
    </row>
    <row r="33" spans="1:77" x14ac:dyDescent="0.3">
      <c r="A33" t="s">
        <v>126</v>
      </c>
      <c r="B33" t="s">
        <v>127</v>
      </c>
      <c r="C33" s="1">
        <v>2003</v>
      </c>
      <c r="D33" s="1">
        <v>17</v>
      </c>
      <c r="E33" t="s">
        <v>146</v>
      </c>
      <c r="F33" s="1" t="s">
        <v>98</v>
      </c>
      <c r="G33" t="s">
        <v>256</v>
      </c>
      <c r="H33" s="6">
        <f>U33+AE33+AO33+AY33+BI33</f>
        <v>0</v>
      </c>
      <c r="I33" s="6">
        <f>X33+AA33+AH33+AK33+AR33+AU33+BB33+BE33+BL33+BO33+BV33+BY33</f>
        <v>0</v>
      </c>
      <c r="J33" s="1" t="str">
        <f>IF(AND(H33&gt;0,I33&gt;0,K33&gt;=Q33),"Ja","Nein")</f>
        <v>Nein</v>
      </c>
      <c r="K33" s="4">
        <f>MAX(T33,AD33,AN33,AX33,BH33,BR33)+LARGE((T33,AD33,AN33,AX33,BH33,BR33),2)+MAX(W33,Z33,AG33,AJ33,AQ33,AT33,BA33,BD33,BK33,BN33,BU33,BX33)+LARGE((W33,Z33,AG33,AJ33,AQ33,AT33,BA33,BD33,BK33,BN33,BU33,BX33),2)</f>
        <v>68.849999999999994</v>
      </c>
      <c r="L33" s="2">
        <f>VLOOKUP(C33,Quali_M[#All],4,0)</f>
        <v>0</v>
      </c>
      <c r="M33" s="4">
        <f>VLOOKUP(C33,Quali_M[#All],5,0)</f>
        <v>33.799999999999997</v>
      </c>
      <c r="N33" s="4">
        <f>VLOOKUP(C33,Quali_M[#All],6,0)</f>
        <v>43.3</v>
      </c>
      <c r="O33" s="4">
        <f>VLOOKUP(C33,Quali_M[#All],7,0)</f>
        <v>31</v>
      </c>
      <c r="P33" s="4">
        <f>VLOOKUP(C33,Quali_M[#All],8,0)</f>
        <v>51.3</v>
      </c>
      <c r="Q33" s="4">
        <f>VLOOKUP(C33,Quali_M[#All],9,0)</f>
        <v>189.2</v>
      </c>
      <c r="R33" s="2">
        <v>0</v>
      </c>
      <c r="S33" s="4">
        <v>33.57</v>
      </c>
      <c r="T33" s="4">
        <v>43.07</v>
      </c>
      <c r="U33" s="6">
        <f>IF(AND(R33&gt;=$L33,S33&gt;=$M33,T33&gt;=$N33),1,0)</f>
        <v>0</v>
      </c>
      <c r="V33" s="4">
        <v>15.080000000000002</v>
      </c>
      <c r="W33" s="4">
        <v>25.78</v>
      </c>
      <c r="X33" s="6">
        <f>IF(AND(V33&gt;=$O33,W33&gt;=$P33),1,0)</f>
        <v>0</v>
      </c>
      <c r="Y33" s="4">
        <v>0</v>
      </c>
      <c r="Z33" s="4">
        <v>0</v>
      </c>
      <c r="AA33" s="6">
        <f>IF(AND(Y33&gt;=$O33,Z33&gt;=$P33),1,0)</f>
        <v>0</v>
      </c>
      <c r="AB33" s="2">
        <v>0</v>
      </c>
      <c r="AC33" s="4">
        <v>0</v>
      </c>
      <c r="AD33" s="4">
        <v>0</v>
      </c>
      <c r="AE33" s="6">
        <f>IF(AND(AB33&gt;=$L33,AC33&gt;=$M33,AD33&gt;=$N33),1,0)</f>
        <v>0</v>
      </c>
      <c r="AF33" s="4">
        <v>0</v>
      </c>
      <c r="AG33" s="4">
        <v>0</v>
      </c>
      <c r="AH33" s="6">
        <f>IF(AND(AF33&gt;=$O33,AG33&gt;=$P33),1,0)</f>
        <v>0</v>
      </c>
      <c r="AI33" s="4">
        <v>0</v>
      </c>
      <c r="AJ33" s="4">
        <v>0</v>
      </c>
      <c r="AK33" s="6">
        <f>IF(AND(AI33&gt;=$O33,AJ33&gt;=$P33),1,0)</f>
        <v>0</v>
      </c>
      <c r="AO33" s="6">
        <f>IF(AND(AL33&gt;=$L33,AM33&gt;=$M33,AN33&gt;=$N33),1,0)</f>
        <v>0</v>
      </c>
      <c r="AR33" s="6">
        <f>IF(AND(AP33&gt;=$O33,AQ33&gt;=$P33),1,0)</f>
        <v>0</v>
      </c>
      <c r="AU33" s="6">
        <f>IF(AND(AS33&gt;=$O33,AT33&gt;=$P33),1,0)</f>
        <v>0</v>
      </c>
      <c r="AY33" s="6">
        <f>IF(AND(AV33&gt;=$L33,AW33&gt;=$M33,AX33&gt;=$N33),1,0)</f>
        <v>0</v>
      </c>
      <c r="BB33" s="6">
        <f>IF(AND(AZ33&gt;=$O33,BA33&gt;=$P33),1,0)</f>
        <v>0</v>
      </c>
      <c r="BE33" s="6">
        <f>IF(AND(BC33&gt;=$O33,BD33&gt;=$P33),1,0)</f>
        <v>0</v>
      </c>
      <c r="BI33" s="6">
        <f>IF(AND(BF33&gt;=$L33,BG33&gt;=$M33,BH33&gt;=$N33),1,0)</f>
        <v>0</v>
      </c>
      <c r="BL33" s="6">
        <f>IF(AND(BJ33&gt;=$O33,BK33&gt;=$P33),1,0)</f>
        <v>0</v>
      </c>
      <c r="BO33" s="6">
        <f>IF(AND(BM33&gt;=$O33,BN33&gt;=$P33),1,0)</f>
        <v>0</v>
      </c>
      <c r="BS33" s="6">
        <f t="shared" si="0"/>
        <v>0</v>
      </c>
      <c r="BV33" s="6">
        <f t="shared" si="1"/>
        <v>0</v>
      </c>
      <c r="BY33" s="6">
        <f t="shared" si="2"/>
        <v>0</v>
      </c>
    </row>
    <row r="34" spans="1:77" x14ac:dyDescent="0.3">
      <c r="A34" t="s">
        <v>288</v>
      </c>
      <c r="B34" t="s">
        <v>289</v>
      </c>
      <c r="C34" s="1">
        <v>2000</v>
      </c>
      <c r="D34" s="1">
        <v>20</v>
      </c>
      <c r="E34" t="s">
        <v>65</v>
      </c>
      <c r="F34" s="1" t="s">
        <v>98</v>
      </c>
      <c r="G34" t="s">
        <v>247</v>
      </c>
      <c r="H34" s="6">
        <f>U34+AE34+AO34+AY34+BI34</f>
        <v>0</v>
      </c>
      <c r="I34" s="6">
        <f>X34+AA34+AH34+AK34+AR34+AU34+BB34+BE34+BL34+BO34+BV34+BY34</f>
        <v>0</v>
      </c>
      <c r="J34" s="1" t="str">
        <f>IF(AND(H34&gt;0,I34&gt;0,K34&gt;=Q34),"Ja","Nein")</f>
        <v>Nein</v>
      </c>
      <c r="K34" s="4">
        <f>MAX(T34,AD34,AN34,AX34,BH34,BR34)+LARGE((T34,AD34,AN34,AX34,BH34,BR34),2)+MAX(W34,Z34,AG34,AJ34,AQ34,AT34,BA34,BD34,BK34,BN34,BU34,BX34)+LARGE((W34,Z34,AG34,AJ34,AQ34,AT34,BA34,BD34,BK34,BN34,BU34,BX34),2)</f>
        <v>66.22</v>
      </c>
      <c r="L34" s="2">
        <f>VLOOKUP(C34,Quali_M[#All],4,0)</f>
        <v>2.2000000000000002</v>
      </c>
      <c r="M34" s="4">
        <f>VLOOKUP(C34,Quali_M[#All],5,0)</f>
        <v>34.6</v>
      </c>
      <c r="N34" s="4">
        <f>VLOOKUP(C34,Quali_M[#All],6,0)</f>
        <v>46.3</v>
      </c>
      <c r="O34" s="4">
        <f>VLOOKUP(C34,Quali_M[#All],7,0)</f>
        <v>31.6</v>
      </c>
      <c r="P34" s="4">
        <f>VLOOKUP(C34,Quali_M[#All],8,0)</f>
        <v>54.4</v>
      </c>
      <c r="Q34" s="4">
        <f>VLOOKUP(C34,Quali_M[#All],9,0)</f>
        <v>201.4</v>
      </c>
      <c r="R34" s="2">
        <v>0</v>
      </c>
      <c r="S34" s="4">
        <v>31.955000000000002</v>
      </c>
      <c r="T34" s="4">
        <v>41.155000000000001</v>
      </c>
      <c r="U34" s="6">
        <f>IF(AND(R34&gt;=$L34,S34&gt;=$M34,T34&gt;=$N34),1,0)</f>
        <v>0</v>
      </c>
      <c r="V34" s="4">
        <v>15.665000000000001</v>
      </c>
      <c r="W34" s="4">
        <v>25.065000000000001</v>
      </c>
      <c r="X34" s="6">
        <f>IF(AND(V34&gt;=$O34,W34&gt;=$P34),1,0)</f>
        <v>0</v>
      </c>
      <c r="Y34" s="4">
        <v>0</v>
      </c>
      <c r="Z34" s="4">
        <v>0</v>
      </c>
      <c r="AA34" s="6">
        <f>IF(AND(Y34&gt;=$O34,Z34&gt;=$P34),1,0)</f>
        <v>0</v>
      </c>
      <c r="AB34" s="2">
        <v>0</v>
      </c>
      <c r="AC34" s="4">
        <v>0</v>
      </c>
      <c r="AD34" s="4">
        <v>0</v>
      </c>
      <c r="AE34" s="6">
        <f>IF(AND(AB34&gt;=$L34,AC34&gt;=$M34,AD34&gt;=$N34),1,0)</f>
        <v>0</v>
      </c>
      <c r="AF34" s="4">
        <v>0</v>
      </c>
      <c r="AG34" s="4">
        <v>0</v>
      </c>
      <c r="AH34" s="6">
        <f>IF(AND(AF34&gt;=$O34,AG34&gt;=$P34),1,0)</f>
        <v>0</v>
      </c>
      <c r="AI34" s="4">
        <v>0</v>
      </c>
      <c r="AJ34" s="4">
        <v>0</v>
      </c>
      <c r="AK34" s="6">
        <f>IF(AND(AI34&gt;=$O34,AJ34&gt;=$P34),1,0)</f>
        <v>0</v>
      </c>
      <c r="AO34" s="6">
        <f>IF(AND(AL34&gt;=$L34,AM34&gt;=$M34,AN34&gt;=$N34),1,0)</f>
        <v>0</v>
      </c>
      <c r="AR34" s="6">
        <f>IF(AND(AP34&gt;=$O34,AQ34&gt;=$P34),1,0)</f>
        <v>0</v>
      </c>
      <c r="AU34" s="6">
        <f>IF(AND(AS34&gt;=$O34,AT34&gt;=$P34),1,0)</f>
        <v>0</v>
      </c>
      <c r="AY34" s="6">
        <f>IF(AND(AV34&gt;=$L34,AW34&gt;=$M34,AX34&gt;=$N34),1,0)</f>
        <v>0</v>
      </c>
      <c r="BB34" s="6">
        <f>IF(AND(AZ34&gt;=$O34,BA34&gt;=$P34),1,0)</f>
        <v>0</v>
      </c>
      <c r="BE34" s="6">
        <f>IF(AND(BC34&gt;=$O34,BD34&gt;=$P34),1,0)</f>
        <v>0</v>
      </c>
      <c r="BI34" s="6">
        <f>IF(AND(BF34&gt;=$L34,BG34&gt;=$M34,BH34&gt;=$N34),1,0)</f>
        <v>0</v>
      </c>
      <c r="BL34" s="6">
        <f>IF(AND(BJ34&gt;=$O34,BK34&gt;=$P34),1,0)</f>
        <v>0</v>
      </c>
      <c r="BO34" s="6">
        <f>IF(AND(BM34&gt;=$O34,BN34&gt;=$P34),1,0)</f>
        <v>0</v>
      </c>
      <c r="BS34" s="6">
        <f t="shared" si="0"/>
        <v>0</v>
      </c>
      <c r="BV34" s="6">
        <f t="shared" si="1"/>
        <v>0</v>
      </c>
      <c r="BY34" s="6">
        <f t="shared" si="2"/>
        <v>0</v>
      </c>
    </row>
    <row r="35" spans="1:77" x14ac:dyDescent="0.3">
      <c r="A35" t="s">
        <v>132</v>
      </c>
      <c r="B35" t="s">
        <v>133</v>
      </c>
      <c r="C35" s="1">
        <v>2002</v>
      </c>
      <c r="D35" s="1">
        <v>18</v>
      </c>
      <c r="E35" t="s">
        <v>140</v>
      </c>
      <c r="F35" s="1" t="s">
        <v>98</v>
      </c>
      <c r="G35" t="s">
        <v>243</v>
      </c>
      <c r="H35" s="6">
        <f>U35+AE35+AO35+AY35+BI35</f>
        <v>1</v>
      </c>
      <c r="I35" s="6">
        <f>X35+AA35+AH35+AK35+AR35+AU35+BB35+BE35+BL35+BO35+BV35+BY35</f>
        <v>0</v>
      </c>
      <c r="J35" s="1" t="str">
        <f>IF(AND(H35&gt;0,I35&gt;0,K35&gt;=Q35),"Ja","Nein")</f>
        <v>Nein</v>
      </c>
      <c r="K35" s="4">
        <f>MAX(T35,AD35,AN35,AX35,BH35,BR35)+LARGE((T35,AD35,AN35,AX35,BH35,BR35),2)+MAX(W35,Z35,AG35,AJ35,AQ35,AT35,BA35,BD35,BK35,BN35,BU35,BX35)+LARGE((W35,Z35,AG35,AJ35,AQ35,AT35,BA35,BD35,BK35,BN35,BU35,BX35),2)</f>
        <v>63.746000000000002</v>
      </c>
      <c r="L35" s="2">
        <f>VLOOKUP(C35,Quali_M[#All],4,0)</f>
        <v>1.5</v>
      </c>
      <c r="M35" s="4">
        <f>VLOOKUP(C35,Quali_M[#All],5,0)</f>
        <v>33.799999999999997</v>
      </c>
      <c r="N35" s="4">
        <f>VLOOKUP(C35,Quali_M[#All],6,0)</f>
        <v>44.8</v>
      </c>
      <c r="O35" s="4">
        <f>VLOOKUP(C35,Quali_M[#All],7,0)</f>
        <v>31.2</v>
      </c>
      <c r="P35" s="4">
        <f>VLOOKUP(C35,Quali_M[#All],8,0)</f>
        <v>52.5</v>
      </c>
      <c r="Q35" s="4">
        <f>VLOOKUP(C35,Quali_M[#All],9,0)</f>
        <v>194.6</v>
      </c>
      <c r="R35" s="2">
        <v>2.9</v>
      </c>
      <c r="S35" s="4">
        <v>35.295000000000002</v>
      </c>
      <c r="T35" s="4">
        <v>47.695</v>
      </c>
      <c r="U35" s="6">
        <f>IF(AND(R35&gt;=$L35,S35&gt;=$M35,T35&gt;=$N35),1,0)</f>
        <v>1</v>
      </c>
      <c r="V35" s="4">
        <v>9.5510000000000002</v>
      </c>
      <c r="W35" s="4">
        <v>16.051000000000002</v>
      </c>
      <c r="X35" s="6">
        <f>IF(AND(V35&gt;=$O35,W35&gt;=$P35),1,0)</f>
        <v>0</v>
      </c>
      <c r="Y35" s="4">
        <v>0</v>
      </c>
      <c r="Z35" s="4">
        <v>0</v>
      </c>
      <c r="AA35" s="6">
        <f>IF(AND(Y35&gt;=$O35,Z35&gt;=$P35),1,0)</f>
        <v>0</v>
      </c>
      <c r="AB35" s="2">
        <v>0</v>
      </c>
      <c r="AC35" s="4">
        <v>0</v>
      </c>
      <c r="AD35" s="4">
        <v>0</v>
      </c>
      <c r="AE35" s="6">
        <f>IF(AND(AB35&gt;=$L35,AC35&gt;=$M35,AD35&gt;=$N35),1,0)</f>
        <v>0</v>
      </c>
      <c r="AF35" s="4">
        <v>0</v>
      </c>
      <c r="AG35" s="4">
        <v>0</v>
      </c>
      <c r="AH35" s="6">
        <f>IF(AND(AF35&gt;=$O35,AG35&gt;=$P35),1,0)</f>
        <v>0</v>
      </c>
      <c r="AI35" s="4">
        <v>0</v>
      </c>
      <c r="AJ35" s="4">
        <v>0</v>
      </c>
      <c r="AK35" s="6">
        <f>IF(AND(AI35&gt;=$O35,AJ35&gt;=$P35),1,0)</f>
        <v>0</v>
      </c>
      <c r="AO35" s="6">
        <f>IF(AND(AL35&gt;=$L35,AM35&gt;=$M35,AN35&gt;=$N35),1,0)</f>
        <v>0</v>
      </c>
      <c r="AR35" s="6">
        <f>IF(AND(AP35&gt;=$O35,AQ35&gt;=$P35),1,0)</f>
        <v>0</v>
      </c>
      <c r="AU35" s="6">
        <f>IF(AND(AS35&gt;=$O35,AT35&gt;=$P35),1,0)</f>
        <v>0</v>
      </c>
      <c r="AY35" s="6">
        <f>IF(AND(AV35&gt;=$L35,AW35&gt;=$M35,AX35&gt;=$N35),1,0)</f>
        <v>0</v>
      </c>
      <c r="BB35" s="6">
        <f>IF(AND(AZ35&gt;=$O35,BA35&gt;=$P35),1,0)</f>
        <v>0</v>
      </c>
      <c r="BE35" s="6">
        <f>IF(AND(BC35&gt;=$O35,BD35&gt;=$P35),1,0)</f>
        <v>0</v>
      </c>
      <c r="BI35" s="6">
        <f>IF(AND(BF35&gt;=$L35,BG35&gt;=$M35,BH35&gt;=$N35),1,0)</f>
        <v>0</v>
      </c>
      <c r="BL35" s="6">
        <f>IF(AND(BJ35&gt;=$O35,BK35&gt;=$P35),1,0)</f>
        <v>0</v>
      </c>
      <c r="BO35" s="6">
        <f>IF(AND(BM35&gt;=$O35,BN35&gt;=$P35),1,0)</f>
        <v>0</v>
      </c>
      <c r="BS35" s="6">
        <f t="shared" si="0"/>
        <v>0</v>
      </c>
      <c r="BV35" s="6">
        <f t="shared" si="1"/>
        <v>0</v>
      </c>
      <c r="BY35" s="6">
        <f t="shared" si="2"/>
        <v>0</v>
      </c>
    </row>
    <row r="36" spans="1:77" x14ac:dyDescent="0.3">
      <c r="A36" t="s">
        <v>128</v>
      </c>
      <c r="B36" t="s">
        <v>129</v>
      </c>
      <c r="C36" s="1">
        <v>2001</v>
      </c>
      <c r="D36" s="1">
        <v>19</v>
      </c>
      <c r="E36" t="s">
        <v>67</v>
      </c>
      <c r="F36" s="1" t="s">
        <v>98</v>
      </c>
      <c r="G36" t="s">
        <v>239</v>
      </c>
      <c r="H36" s="6">
        <f>U36+AE36+AO36+AY36+BI36</f>
        <v>0</v>
      </c>
      <c r="I36" s="6">
        <f>X36+AA36+AH36+AK36+AR36+AU36+BB36+BE36+BL36+BO36+BV36+BY36</f>
        <v>0</v>
      </c>
      <c r="J36" s="1" t="str">
        <f>IF(AND(H36&gt;0,I36&gt;0,K36&gt;=Q36),"Ja","Nein")</f>
        <v>Nein</v>
      </c>
      <c r="K36" s="4">
        <f>MAX(T36,AD36,AN36,AX36,BH36,BR36)+LARGE((T36,AD36,AN36,AX36,BH36,BR36),2)+MAX(W36,Z36,AG36,AJ36,AQ36,AT36,BA36,BD36,BK36,BN36,BU36,BX36)+LARGE((W36,Z36,AG36,AJ36,AQ36,AT36,BA36,BD36,BK36,BN36,BU36,BX36),2)</f>
        <v>61.071000000000005</v>
      </c>
      <c r="L36" s="2">
        <f>VLOOKUP(C36,Quali_M[#All],4,0)</f>
        <v>1.8</v>
      </c>
      <c r="M36" s="4">
        <f>VLOOKUP(C36,Quali_M[#All],5,0)</f>
        <v>34.200000000000003</v>
      </c>
      <c r="N36" s="4">
        <f>VLOOKUP(C36,Quali_M[#All],6,0)</f>
        <v>45.5</v>
      </c>
      <c r="O36" s="4">
        <f>VLOOKUP(C36,Quali_M[#All],7,0)</f>
        <v>31.4</v>
      </c>
      <c r="P36" s="4">
        <f>VLOOKUP(C36,Quali_M[#All],8,0)</f>
        <v>53.7</v>
      </c>
      <c r="Q36" s="4">
        <f>VLOOKUP(C36,Quali_M[#All],9,0)</f>
        <v>198.4</v>
      </c>
      <c r="R36" s="2">
        <v>2.1</v>
      </c>
      <c r="S36" s="4">
        <v>33.58</v>
      </c>
      <c r="T36" s="4">
        <v>45.080000000000005</v>
      </c>
      <c r="U36" s="6">
        <f>IF(AND(R36&gt;=$L36,S36&gt;=$M36,T36&gt;=$N36),1,0)</f>
        <v>0</v>
      </c>
      <c r="V36" s="4">
        <v>9.4909999999999997</v>
      </c>
      <c r="W36" s="4">
        <v>15.990999999999998</v>
      </c>
      <c r="X36" s="6">
        <f>IF(AND(V36&gt;=$O36,W36&gt;=$P36),1,0)</f>
        <v>0</v>
      </c>
      <c r="Y36" s="4">
        <v>0</v>
      </c>
      <c r="Z36" s="4">
        <v>0</v>
      </c>
      <c r="AA36" s="6">
        <f>IF(AND(Y36&gt;=$O36,Z36&gt;=$P36),1,0)</f>
        <v>0</v>
      </c>
      <c r="AB36" s="2">
        <v>0</v>
      </c>
      <c r="AC36" s="4">
        <v>0</v>
      </c>
      <c r="AD36" s="4">
        <v>0</v>
      </c>
      <c r="AE36" s="6">
        <f>IF(AND(AB36&gt;=$L36,AC36&gt;=$M36,AD36&gt;=$N36),1,0)</f>
        <v>0</v>
      </c>
      <c r="AF36" s="4">
        <v>0</v>
      </c>
      <c r="AG36" s="4">
        <v>0</v>
      </c>
      <c r="AH36" s="6">
        <f>IF(AND(AF36&gt;=$O36,AG36&gt;=$P36),1,0)</f>
        <v>0</v>
      </c>
      <c r="AI36" s="4">
        <v>0</v>
      </c>
      <c r="AJ36" s="4">
        <v>0</v>
      </c>
      <c r="AK36" s="6">
        <f>IF(AND(AI36&gt;=$O36,AJ36&gt;=$P36),1,0)</f>
        <v>0</v>
      </c>
      <c r="AO36" s="6">
        <f>IF(AND(AL36&gt;=$L36,AM36&gt;=$M36,AN36&gt;=$N36),1,0)</f>
        <v>0</v>
      </c>
      <c r="AR36" s="6">
        <f>IF(AND(AP36&gt;=$O36,AQ36&gt;=$P36),1,0)</f>
        <v>0</v>
      </c>
      <c r="AU36" s="6">
        <f>IF(AND(AS36&gt;=$O36,AT36&gt;=$P36),1,0)</f>
        <v>0</v>
      </c>
      <c r="AY36" s="6">
        <f>IF(AND(AV36&gt;=$L36,AW36&gt;=$M36,AX36&gt;=$N36),1,0)</f>
        <v>0</v>
      </c>
      <c r="BB36" s="6">
        <f>IF(AND(AZ36&gt;=$O36,BA36&gt;=$P36),1,0)</f>
        <v>0</v>
      </c>
      <c r="BE36" s="6">
        <f>IF(AND(BC36&gt;=$O36,BD36&gt;=$P36),1,0)</f>
        <v>0</v>
      </c>
      <c r="BI36" s="6">
        <f>IF(AND(BF36&gt;=$L36,BG36&gt;=$M36,BH36&gt;=$N36),1,0)</f>
        <v>0</v>
      </c>
      <c r="BL36" s="6">
        <f>IF(AND(BJ36&gt;=$O36,BK36&gt;=$P36),1,0)</f>
        <v>0</v>
      </c>
      <c r="BO36" s="6">
        <f>IF(AND(BM36&gt;=$O36,BN36&gt;=$P36),1,0)</f>
        <v>0</v>
      </c>
      <c r="BS36" s="6">
        <f t="shared" si="0"/>
        <v>0</v>
      </c>
      <c r="BV36" s="6">
        <f t="shared" si="1"/>
        <v>0</v>
      </c>
      <c r="BY36" s="6">
        <f t="shared" si="2"/>
        <v>0</v>
      </c>
    </row>
    <row r="37" spans="1:77" x14ac:dyDescent="0.3">
      <c r="A37" t="s">
        <v>294</v>
      </c>
      <c r="B37" t="s">
        <v>111</v>
      </c>
      <c r="C37" s="1">
        <v>2004</v>
      </c>
      <c r="D37" s="1">
        <v>16</v>
      </c>
      <c r="E37" t="s">
        <v>284</v>
      </c>
      <c r="F37" s="1" t="s">
        <v>98</v>
      </c>
      <c r="G37" t="s">
        <v>254</v>
      </c>
      <c r="H37" s="6">
        <f>U37+AE37+AO37+AY37+BI37</f>
        <v>0</v>
      </c>
      <c r="I37" s="6">
        <f>X37+AA37+AH37+AK37+AR37+AU37+BB37+BE37+BL37+BO37+BV37+BY37</f>
        <v>0</v>
      </c>
      <c r="J37" s="1" t="str">
        <f>IF(AND(H37&gt;0,I37&gt;0,K37&gt;=Q37),"Ja","Nein")</f>
        <v>Nein</v>
      </c>
      <c r="K37" s="4">
        <f>MAX(T37,AD37,AN37,AX37,BH37,BR37)+LARGE((T37,AD37,AN37,AX37,BH37,BR37),2)+MAX(W37,Z37,AG37,AJ37,AQ37,AT37,BA37,BD37,BK37,BN37,BU37,BX37)+LARGE((W37,Z37,AG37,AJ37,AQ37,AT37,BA37,BD37,BK37,BN37,BU37,BX37),2)</f>
        <v>52.010999999999996</v>
      </c>
      <c r="L37" s="2">
        <f>VLOOKUP(C37,Quali_M[#All],4,0)</f>
        <v>0</v>
      </c>
      <c r="M37" s="4">
        <f>VLOOKUP(C37,Quali_M[#All],5,0)</f>
        <v>33</v>
      </c>
      <c r="N37" s="4">
        <f>VLOOKUP(C37,Quali_M[#All],6,0)</f>
        <v>42.5</v>
      </c>
      <c r="O37" s="4">
        <f>VLOOKUP(C37,Quali_M[#All],7,0)</f>
        <v>30.8</v>
      </c>
      <c r="P37" s="4">
        <f>VLOOKUP(C37,Quali_M[#All],8,0)</f>
        <v>50.1</v>
      </c>
      <c r="Q37" s="4">
        <f>VLOOKUP(C37,Quali_M[#All],9,0)</f>
        <v>185.2</v>
      </c>
      <c r="R37" s="2">
        <v>0</v>
      </c>
      <c r="S37" s="4">
        <v>28.71</v>
      </c>
      <c r="T37" s="4">
        <v>38.11</v>
      </c>
      <c r="U37" s="6">
        <f>IF(AND(R37&gt;=$L37,S37&gt;=$M37,T37&gt;=$N37),1,0)</f>
        <v>0</v>
      </c>
      <c r="V37" s="4">
        <v>7.7010000000000005</v>
      </c>
      <c r="W37" s="4">
        <v>13.900999999999998</v>
      </c>
      <c r="X37" s="6">
        <f>IF(AND(V37&gt;=$O37,W37&gt;=$P37),1,0)</f>
        <v>0</v>
      </c>
      <c r="Y37" s="4">
        <v>0</v>
      </c>
      <c r="Z37" s="4">
        <v>0</v>
      </c>
      <c r="AA37" s="6">
        <f>IF(AND(Y37&gt;=$O37,Z37&gt;=$P37),1,0)</f>
        <v>0</v>
      </c>
      <c r="AB37" s="2">
        <v>0</v>
      </c>
      <c r="AC37" s="4">
        <v>0</v>
      </c>
      <c r="AD37" s="4">
        <v>0</v>
      </c>
      <c r="AE37" s="6">
        <f>IF(AND(AB37&gt;=$L37,AC37&gt;=$M37,AD37&gt;=$N37),1,0)</f>
        <v>0</v>
      </c>
      <c r="AF37" s="4">
        <v>0</v>
      </c>
      <c r="AG37" s="4">
        <v>0</v>
      </c>
      <c r="AH37" s="6">
        <f>IF(AND(AF37&gt;=$O37,AG37&gt;=$P37),1,0)</f>
        <v>0</v>
      </c>
      <c r="AI37" s="4">
        <v>0</v>
      </c>
      <c r="AJ37" s="4">
        <v>0</v>
      </c>
      <c r="AK37" s="6">
        <f>IF(AND(AI37&gt;=$O37,AJ37&gt;=$P37),1,0)</f>
        <v>0</v>
      </c>
      <c r="AO37" s="6">
        <f>IF(AND(AL37&gt;=$L37,AM37&gt;=$M37,AN37&gt;=$N37),1,0)</f>
        <v>0</v>
      </c>
      <c r="AR37" s="6">
        <f>IF(AND(AP37&gt;=$O37,AQ37&gt;=$P37),1,0)</f>
        <v>0</v>
      </c>
      <c r="AU37" s="6">
        <f>IF(AND(AS37&gt;=$O37,AT37&gt;=$P37),1,0)</f>
        <v>0</v>
      </c>
      <c r="AY37" s="6">
        <f>IF(AND(AV37&gt;=$L37,AW37&gt;=$M37,AX37&gt;=$N37),1,0)</f>
        <v>0</v>
      </c>
      <c r="BB37" s="6">
        <f>IF(AND(AZ37&gt;=$O37,BA37&gt;=$P37),1,0)</f>
        <v>0</v>
      </c>
      <c r="BE37" s="6">
        <f>IF(AND(BC37&gt;=$O37,BD37&gt;=$P37),1,0)</f>
        <v>0</v>
      </c>
      <c r="BI37" s="6">
        <f>IF(AND(BF37&gt;=$L37,BG37&gt;=$M37,BH37&gt;=$N37),1,0)</f>
        <v>0</v>
      </c>
      <c r="BL37" s="6">
        <f>IF(AND(BJ37&gt;=$O37,BK37&gt;=$P37),1,0)</f>
        <v>0</v>
      </c>
      <c r="BO37" s="6">
        <f>IF(AND(BM37&gt;=$O37,BN37&gt;=$P37),1,0)</f>
        <v>0</v>
      </c>
      <c r="BS37" s="6">
        <f t="shared" si="0"/>
        <v>0</v>
      </c>
      <c r="BV37" s="6">
        <f t="shared" si="1"/>
        <v>0</v>
      </c>
      <c r="BY37" s="6">
        <f t="shared" si="2"/>
        <v>0</v>
      </c>
    </row>
    <row r="38" spans="1:77" x14ac:dyDescent="0.3">
      <c r="A38" t="s">
        <v>282</v>
      </c>
      <c r="B38" t="s">
        <v>283</v>
      </c>
      <c r="C38" s="1">
        <v>2002</v>
      </c>
      <c r="D38" s="1">
        <v>18</v>
      </c>
      <c r="E38" t="s">
        <v>284</v>
      </c>
      <c r="F38" s="1" t="s">
        <v>98</v>
      </c>
      <c r="G38" t="s">
        <v>242</v>
      </c>
      <c r="H38" s="6">
        <f>U38+AE38+AO38+AY38+BI38</f>
        <v>0</v>
      </c>
      <c r="I38" s="6">
        <f>X38+AA38+AH38+AK38+AR38+AU38+BB38+BE38+BL38+BO38+BV38+BY38</f>
        <v>0</v>
      </c>
      <c r="J38" s="1" t="str">
        <f>IF(AND(H38&gt;0,I38&gt;0,K38&gt;=Q38),"Ja","Nein")</f>
        <v>Nein</v>
      </c>
      <c r="K38" s="4">
        <f>MAX(T38,AD38,AN38,AX38,BH38,BR38)+LARGE((T38,AD38,AN38,AX38,BH38,BR38),2)+MAX(W38,Z38,AG38,AJ38,AQ38,AT38,BA38,BD38,BK38,BN38,BU38,BX38)+LARGE((W38,Z38,AG38,AJ38,AQ38,AT38,BA38,BD38,BK38,BN38,BU38,BX38),2)</f>
        <v>50.649000000000001</v>
      </c>
      <c r="L38" s="2">
        <f>VLOOKUP(C38,Quali_M[#All],4,0)</f>
        <v>1.5</v>
      </c>
      <c r="M38" s="4">
        <f>VLOOKUP(C38,Quali_M[#All],5,0)</f>
        <v>33.799999999999997</v>
      </c>
      <c r="N38" s="4">
        <f>VLOOKUP(C38,Quali_M[#All],6,0)</f>
        <v>44.8</v>
      </c>
      <c r="O38" s="4">
        <f>VLOOKUP(C38,Quali_M[#All],7,0)</f>
        <v>31.2</v>
      </c>
      <c r="P38" s="4">
        <f>VLOOKUP(C38,Quali_M[#All],8,0)</f>
        <v>52.5</v>
      </c>
      <c r="Q38" s="4">
        <f>VLOOKUP(C38,Quali_M[#All],9,0)</f>
        <v>194.6</v>
      </c>
      <c r="R38" s="2">
        <v>1.6</v>
      </c>
      <c r="S38" s="4">
        <v>30.380000000000003</v>
      </c>
      <c r="T38" s="4">
        <v>41.18</v>
      </c>
      <c r="U38" s="6">
        <f>IF(AND(R38&gt;=$L38,S38&gt;=$M38,T38&gt;=$N38),1,0)</f>
        <v>0</v>
      </c>
      <c r="V38" s="4">
        <v>5.7690000000000001</v>
      </c>
      <c r="W38" s="4">
        <v>9.4689999999999994</v>
      </c>
      <c r="X38" s="6">
        <f>IF(AND(V38&gt;=$O38,W38&gt;=$P38),1,0)</f>
        <v>0</v>
      </c>
      <c r="Y38" s="4">
        <v>0</v>
      </c>
      <c r="Z38" s="4">
        <v>0</v>
      </c>
      <c r="AA38" s="6">
        <f>IF(AND(Y38&gt;=$O38,Z38&gt;=$P38),1,0)</f>
        <v>0</v>
      </c>
      <c r="AB38" s="2">
        <v>0</v>
      </c>
      <c r="AC38" s="4">
        <v>0</v>
      </c>
      <c r="AD38" s="4">
        <v>0</v>
      </c>
      <c r="AE38" s="6">
        <f>IF(AND(AB38&gt;=$L38,AC38&gt;=$M38,AD38&gt;=$N38),1,0)</f>
        <v>0</v>
      </c>
      <c r="AF38" s="4">
        <v>0</v>
      </c>
      <c r="AG38" s="4">
        <v>0</v>
      </c>
      <c r="AH38" s="6">
        <f>IF(AND(AF38&gt;=$O38,AG38&gt;=$P38),1,0)</f>
        <v>0</v>
      </c>
      <c r="AI38" s="4">
        <v>0</v>
      </c>
      <c r="AJ38" s="4">
        <v>0</v>
      </c>
      <c r="AK38" s="6">
        <f>IF(AND(AI38&gt;=$O38,AJ38&gt;=$P38),1,0)</f>
        <v>0</v>
      </c>
      <c r="AO38" s="6">
        <f>IF(AND(AL38&gt;=$L38,AM38&gt;=$M38,AN38&gt;=$N38),1,0)</f>
        <v>0</v>
      </c>
      <c r="AR38" s="6">
        <f>IF(AND(AP38&gt;=$O38,AQ38&gt;=$P38),1,0)</f>
        <v>0</v>
      </c>
      <c r="AU38" s="6">
        <f>IF(AND(AS38&gt;=$O38,AT38&gt;=$P38),1,0)</f>
        <v>0</v>
      </c>
      <c r="AY38" s="6">
        <f>IF(AND(AV38&gt;=$L38,AW38&gt;=$M38,AX38&gt;=$N38),1,0)</f>
        <v>0</v>
      </c>
      <c r="BB38" s="6">
        <f>IF(AND(AZ38&gt;=$O38,BA38&gt;=$P38),1,0)</f>
        <v>0</v>
      </c>
      <c r="BE38" s="6">
        <f>IF(AND(BC38&gt;=$O38,BD38&gt;=$P38),1,0)</f>
        <v>0</v>
      </c>
      <c r="BI38" s="6">
        <f>IF(AND(BF38&gt;=$L38,BG38&gt;=$M38,BH38&gt;=$N38),1,0)</f>
        <v>0</v>
      </c>
      <c r="BL38" s="6">
        <f>IF(AND(BJ38&gt;=$O38,BK38&gt;=$P38),1,0)</f>
        <v>0</v>
      </c>
      <c r="BO38" s="6">
        <f>IF(AND(BM38&gt;=$O38,BN38&gt;=$P38),1,0)</f>
        <v>0</v>
      </c>
      <c r="BS38" s="6">
        <f t="shared" si="0"/>
        <v>0</v>
      </c>
      <c r="BV38" s="6">
        <f t="shared" si="1"/>
        <v>0</v>
      </c>
      <c r="BY38" s="6">
        <f t="shared" si="2"/>
        <v>0</v>
      </c>
    </row>
    <row r="39" spans="1:77" x14ac:dyDescent="0.3">
      <c r="A39" t="s">
        <v>304</v>
      </c>
      <c r="B39" t="s">
        <v>125</v>
      </c>
      <c r="C39" s="1">
        <v>2006</v>
      </c>
      <c r="D39" s="1">
        <v>14</v>
      </c>
      <c r="E39" t="s">
        <v>143</v>
      </c>
      <c r="F39" s="1" t="s">
        <v>98</v>
      </c>
      <c r="G39" t="s">
        <v>267</v>
      </c>
      <c r="H39" s="6">
        <f>U39+AE39+AO39+AY39+BI39</f>
        <v>0</v>
      </c>
      <c r="I39" s="6">
        <f>X39+AA39+AH39+AK39+AR39+AU39+BB39+BE39+BL39+BO39+BV39+BY39</f>
        <v>0</v>
      </c>
      <c r="J39" s="1" t="str">
        <f>IF(AND(H39&gt;0,I39&gt;0,K39&gt;=Q39),"Ja","Nein")</f>
        <v>Nein</v>
      </c>
      <c r="K39" s="4">
        <f>MAX(T39,AD39,AN39,AX39,BH39,BR39)+LARGE((T39,AD39,AN39,AX39,BH39,BR39),2)+MAX(W39,Z39,AG39,AJ39,AQ39,AT39,BA39,BD39,BK39,BN39,BU39,BX39)+LARGE((W39,Z39,AG39,AJ39,AQ39,AT39,BA39,BD39,BK39,BN39,BU39,BX39),2)</f>
        <v>49.241</v>
      </c>
      <c r="L39" s="2">
        <f>VLOOKUP(C39,Quali_M[#All],4,0)</f>
        <v>0</v>
      </c>
      <c r="M39" s="4">
        <f>VLOOKUP(C39,Quali_M[#All],5,0)</f>
        <v>31.6</v>
      </c>
      <c r="N39" s="4">
        <f>VLOOKUP(C39,Quali_M[#All],6,0)</f>
        <v>41.1</v>
      </c>
      <c r="O39" s="4">
        <f>VLOOKUP(C39,Quali_M[#All],7,0)</f>
        <v>30.2</v>
      </c>
      <c r="P39" s="4">
        <f>VLOOKUP(C39,Quali_M[#All],8,0)</f>
        <v>48</v>
      </c>
      <c r="Q39" s="4">
        <f>VLOOKUP(C39,Quali_M[#All],9,0)</f>
        <v>178.2</v>
      </c>
      <c r="R39" s="2">
        <v>0</v>
      </c>
      <c r="S39" s="4">
        <v>7.7160000000000002</v>
      </c>
      <c r="T39" s="4">
        <v>10.315999999999999</v>
      </c>
      <c r="U39" s="6">
        <f>IF(AND(R39&gt;=$L39,S39&gt;=$M39,T39&gt;=$N39),1,0)</f>
        <v>0</v>
      </c>
      <c r="V39" s="4">
        <v>23.925000000000004</v>
      </c>
      <c r="W39" s="4">
        <v>38.924999999999997</v>
      </c>
      <c r="X39" s="6">
        <f>IF(AND(V39&gt;=$O39,W39&gt;=$P39),1,0)</f>
        <v>0</v>
      </c>
      <c r="Y39" s="4">
        <v>0</v>
      </c>
      <c r="Z39" s="4">
        <v>0</v>
      </c>
      <c r="AA39" s="6">
        <f>IF(AND(Y39&gt;=$O39,Z39&gt;=$P39),1,0)</f>
        <v>0</v>
      </c>
      <c r="AB39" s="2">
        <v>0</v>
      </c>
      <c r="AC39" s="4">
        <v>0</v>
      </c>
      <c r="AD39" s="4">
        <v>0</v>
      </c>
      <c r="AE39" s="6">
        <f>IF(AND(AB39&gt;=$L39,AC39&gt;=$M39,AD39&gt;=$N39),1,0)</f>
        <v>0</v>
      </c>
      <c r="AF39" s="4">
        <v>0</v>
      </c>
      <c r="AG39" s="4">
        <v>0</v>
      </c>
      <c r="AH39" s="6">
        <f>IF(AND(AF39&gt;=$O39,AG39&gt;=$P39),1,0)</f>
        <v>0</v>
      </c>
      <c r="AI39" s="4">
        <v>0</v>
      </c>
      <c r="AJ39" s="4">
        <v>0</v>
      </c>
      <c r="AK39" s="6">
        <f>IF(AND(AI39&gt;=$O39,AJ39&gt;=$P39),1,0)</f>
        <v>0</v>
      </c>
      <c r="AO39" s="6">
        <f>IF(AND(AL39&gt;=$L39,AM39&gt;=$M39,AN39&gt;=$N39),1,0)</f>
        <v>0</v>
      </c>
      <c r="AR39" s="6">
        <f>IF(AND(AP39&gt;=$O39,AQ39&gt;=$P39),1,0)</f>
        <v>0</v>
      </c>
      <c r="AU39" s="6">
        <f>IF(AND(AS39&gt;=$O39,AT39&gt;=$P39),1,0)</f>
        <v>0</v>
      </c>
      <c r="AY39" s="6">
        <f>IF(AND(AV39&gt;=$L39,AW39&gt;=$M39,AX39&gt;=$N39),1,0)</f>
        <v>0</v>
      </c>
      <c r="BB39" s="6">
        <f>IF(AND(AZ39&gt;=$O39,BA39&gt;=$P39),1,0)</f>
        <v>0</v>
      </c>
      <c r="BE39" s="6">
        <f>IF(AND(BC39&gt;=$O39,BD39&gt;=$P39),1,0)</f>
        <v>0</v>
      </c>
      <c r="BI39" s="6">
        <f>IF(AND(BF39&gt;=$L39,BG39&gt;=$M39,BH39&gt;=$N39),1,0)</f>
        <v>0</v>
      </c>
      <c r="BL39" s="6">
        <f>IF(AND(BJ39&gt;=$O39,BK39&gt;=$P39),1,0)</f>
        <v>0</v>
      </c>
      <c r="BO39" s="6">
        <f>IF(AND(BM39&gt;=$O39,BN39&gt;=$P39),1,0)</f>
        <v>0</v>
      </c>
      <c r="BS39" s="6">
        <f t="shared" si="0"/>
        <v>0</v>
      </c>
      <c r="BV39" s="6">
        <f t="shared" si="1"/>
        <v>0</v>
      </c>
      <c r="BY39" s="6">
        <f t="shared" si="2"/>
        <v>0</v>
      </c>
    </row>
    <row r="40" spans="1:77" x14ac:dyDescent="0.3">
      <c r="A40" t="s">
        <v>110</v>
      </c>
      <c r="B40" t="s">
        <v>111</v>
      </c>
      <c r="C40" s="1">
        <v>2005</v>
      </c>
      <c r="D40" s="1">
        <v>15</v>
      </c>
      <c r="E40" t="s">
        <v>139</v>
      </c>
      <c r="F40" s="1" t="s">
        <v>98</v>
      </c>
      <c r="G40" t="s">
        <v>263</v>
      </c>
      <c r="H40" s="6">
        <f>U40+AE40+AO40+AY40+BI40</f>
        <v>1</v>
      </c>
      <c r="I40" s="6">
        <f>X40+AA40+AH40+AK40+AR40+AU40+BB40+BE40+BL40+BO40+BV40+BY40</f>
        <v>0</v>
      </c>
      <c r="J40" s="1" t="str">
        <f>IF(AND(H40&gt;0,I40&gt;0,K40&gt;=Q40),"Ja","Nein")</f>
        <v>Nein</v>
      </c>
      <c r="K40" s="4">
        <f>MAX(T40,AD40,AN40,AX40,BH40,BR40)+LARGE((T40,AD40,AN40,AX40,BH40,BR40),2)+MAX(W40,Z40,AG40,AJ40,AQ40,AT40,BA40,BD40,BK40,BN40,BU40,BX40)+LARGE((W40,Z40,AG40,AJ40,AQ40,AT40,BA40,BD40,BK40,BN40,BU40,BX40),2)</f>
        <v>48.506999999999998</v>
      </c>
      <c r="L40" s="2">
        <f>VLOOKUP(C40,Quali_M[#All],4,0)</f>
        <v>0</v>
      </c>
      <c r="M40" s="4">
        <f>VLOOKUP(C40,Quali_M[#All],5,0)</f>
        <v>32.200000000000003</v>
      </c>
      <c r="N40" s="4">
        <f>VLOOKUP(C40,Quali_M[#All],6,0)</f>
        <v>41.7</v>
      </c>
      <c r="O40" s="4">
        <f>VLOOKUP(C40,Quali_M[#All],7,0)</f>
        <v>30.6</v>
      </c>
      <c r="P40" s="4">
        <f>VLOOKUP(C40,Quali_M[#All],8,0)</f>
        <v>48.9</v>
      </c>
      <c r="Q40" s="4">
        <f>VLOOKUP(C40,Quali_M[#All],9,0)</f>
        <v>181.2</v>
      </c>
      <c r="R40" s="2">
        <v>0</v>
      </c>
      <c r="S40" s="4">
        <v>33.555</v>
      </c>
      <c r="T40" s="4">
        <v>42.954999999999998</v>
      </c>
      <c r="U40" s="6">
        <f>IF(AND(R40&gt;=$L40,S40&gt;=$M40,T40&gt;=$N40),1,0)</f>
        <v>1</v>
      </c>
      <c r="V40" s="4">
        <v>3.2519999999999998</v>
      </c>
      <c r="W40" s="4">
        <v>5.5519999999999996</v>
      </c>
      <c r="X40" s="6">
        <f>IF(AND(V40&gt;=$O40,W40&gt;=$P40),1,0)</f>
        <v>0</v>
      </c>
      <c r="Y40" s="4">
        <v>0</v>
      </c>
      <c r="Z40" s="4">
        <v>0</v>
      </c>
      <c r="AA40" s="6">
        <f>IF(AND(Y40&gt;=$O40,Z40&gt;=$P40),1,0)</f>
        <v>0</v>
      </c>
      <c r="AB40" s="2">
        <v>0</v>
      </c>
      <c r="AC40" s="4">
        <v>0</v>
      </c>
      <c r="AD40" s="4">
        <v>0</v>
      </c>
      <c r="AE40" s="6">
        <f>IF(AND(AB40&gt;=$L40,AC40&gt;=$M40,AD40&gt;=$N40),1,0)</f>
        <v>0</v>
      </c>
      <c r="AF40" s="4">
        <v>0</v>
      </c>
      <c r="AG40" s="4">
        <v>0</v>
      </c>
      <c r="AH40" s="6">
        <f>IF(AND(AF40&gt;=$O40,AG40&gt;=$P40),1,0)</f>
        <v>0</v>
      </c>
      <c r="AI40" s="4">
        <v>0</v>
      </c>
      <c r="AJ40" s="4">
        <v>0</v>
      </c>
      <c r="AK40" s="6">
        <f>IF(AND(AI40&gt;=$O40,AJ40&gt;=$P40),1,0)</f>
        <v>0</v>
      </c>
      <c r="AO40" s="6">
        <f>IF(AND(AL40&gt;=$L40,AM40&gt;=$M40,AN40&gt;=$N40),1,0)</f>
        <v>0</v>
      </c>
      <c r="AR40" s="6">
        <f>IF(AND(AP40&gt;=$O40,AQ40&gt;=$P40),1,0)</f>
        <v>0</v>
      </c>
      <c r="AU40" s="6">
        <f>IF(AND(AS40&gt;=$O40,AT40&gt;=$P40),1,0)</f>
        <v>0</v>
      </c>
      <c r="AY40" s="6">
        <f>IF(AND(AV40&gt;=$L40,AW40&gt;=$M40,AX40&gt;=$N40),1,0)</f>
        <v>0</v>
      </c>
      <c r="BB40" s="6">
        <f>IF(AND(AZ40&gt;=$O40,BA40&gt;=$P40),1,0)</f>
        <v>0</v>
      </c>
      <c r="BE40" s="6">
        <f>IF(AND(BC40&gt;=$O40,BD40&gt;=$P40),1,0)</f>
        <v>0</v>
      </c>
      <c r="BI40" s="6">
        <f>IF(AND(BF40&gt;=$L40,BG40&gt;=$M40,BH40&gt;=$N40),1,0)</f>
        <v>0</v>
      </c>
      <c r="BL40" s="6">
        <f>IF(AND(BJ40&gt;=$O40,BK40&gt;=$P40),1,0)</f>
        <v>0</v>
      </c>
      <c r="BO40" s="6">
        <f>IF(AND(BM40&gt;=$O40,BN40&gt;=$P40),1,0)</f>
        <v>0</v>
      </c>
      <c r="BS40" s="6">
        <f t="shared" si="0"/>
        <v>0</v>
      </c>
      <c r="BV40" s="6">
        <f t="shared" si="1"/>
        <v>0</v>
      </c>
      <c r="BY40" s="6">
        <f t="shared" si="2"/>
        <v>0</v>
      </c>
    </row>
    <row r="41" spans="1:77" x14ac:dyDescent="0.3">
      <c r="A41" t="s">
        <v>303</v>
      </c>
      <c r="B41" t="s">
        <v>286</v>
      </c>
      <c r="C41" s="1">
        <v>2005</v>
      </c>
      <c r="D41" s="1">
        <v>15</v>
      </c>
      <c r="E41" t="s">
        <v>284</v>
      </c>
      <c r="F41" s="1" t="s">
        <v>98</v>
      </c>
      <c r="G41" t="s">
        <v>266</v>
      </c>
      <c r="H41" s="6">
        <f>U41+AE41+AO41+AY41+BI41</f>
        <v>0</v>
      </c>
      <c r="I41" s="6">
        <f>X41+AA41+AH41+AK41+AR41+AU41+BB41+BE41+BL41+BO41+BV41+BY41</f>
        <v>0</v>
      </c>
      <c r="J41" s="1" t="str">
        <f>IF(AND(H41&gt;0,I41&gt;0,K41&gt;=Q41),"Ja","Nein")</f>
        <v>Nein</v>
      </c>
      <c r="K41" s="4">
        <f>MAX(T41,AD41,AN41,AX41,BH41,BR41)+LARGE((T41,AD41,AN41,AX41,BH41,BR41),2)+MAX(W41,Z41,AG41,AJ41,AQ41,AT41,BA41,BD41,BK41,BN41,BU41,BX41)+LARGE((W41,Z41,AG41,AJ41,AQ41,AT41,BA41,BD41,BK41,BN41,BU41,BX41),2)</f>
        <v>45.821000000000005</v>
      </c>
      <c r="L41" s="2">
        <f>VLOOKUP(C41,Quali_M[#All],4,0)</f>
        <v>0</v>
      </c>
      <c r="M41" s="4">
        <f>VLOOKUP(C41,Quali_M[#All],5,0)</f>
        <v>32.200000000000003</v>
      </c>
      <c r="N41" s="4">
        <f>VLOOKUP(C41,Quali_M[#All],6,0)</f>
        <v>41.7</v>
      </c>
      <c r="O41" s="4">
        <f>VLOOKUP(C41,Quali_M[#All],7,0)</f>
        <v>30.6</v>
      </c>
      <c r="P41" s="4">
        <f>VLOOKUP(C41,Quali_M[#All],8,0)</f>
        <v>48.9</v>
      </c>
      <c r="Q41" s="4">
        <f>VLOOKUP(C41,Quali_M[#All],9,0)</f>
        <v>181.2</v>
      </c>
      <c r="R41" s="2">
        <v>0</v>
      </c>
      <c r="S41" s="4">
        <v>24.995000000000005</v>
      </c>
      <c r="T41" s="4">
        <v>34.395000000000003</v>
      </c>
      <c r="U41" s="6">
        <f>IF(AND(R41&gt;=$L41,S41&gt;=$M41,T41&gt;=$N41),1,0)</f>
        <v>0</v>
      </c>
      <c r="V41" s="4">
        <v>7.0260000000000007</v>
      </c>
      <c r="W41" s="4">
        <v>11.426</v>
      </c>
      <c r="X41" s="6">
        <f>IF(AND(V41&gt;=$O41,W41&gt;=$P41),1,0)</f>
        <v>0</v>
      </c>
      <c r="Y41" s="4">
        <v>0</v>
      </c>
      <c r="Z41" s="4">
        <v>0</v>
      </c>
      <c r="AA41" s="6">
        <f>IF(AND(Y41&gt;=$O41,Z41&gt;=$P41),1,0)</f>
        <v>0</v>
      </c>
      <c r="AB41" s="2">
        <v>0</v>
      </c>
      <c r="AC41" s="4">
        <v>0</v>
      </c>
      <c r="AD41" s="4">
        <v>0</v>
      </c>
      <c r="AE41" s="6">
        <f>IF(AND(AB41&gt;=$L41,AC41&gt;=$M41,AD41&gt;=$N41),1,0)</f>
        <v>0</v>
      </c>
      <c r="AF41" s="4">
        <v>0</v>
      </c>
      <c r="AG41" s="4">
        <v>0</v>
      </c>
      <c r="AH41" s="6">
        <f>IF(AND(AF41&gt;=$O41,AG41&gt;=$P41),1,0)</f>
        <v>0</v>
      </c>
      <c r="AI41" s="4">
        <v>0</v>
      </c>
      <c r="AJ41" s="4">
        <v>0</v>
      </c>
      <c r="AK41" s="6">
        <f>IF(AND(AI41&gt;=$O41,AJ41&gt;=$P41),1,0)</f>
        <v>0</v>
      </c>
      <c r="AO41" s="6">
        <f>IF(AND(AL41&gt;=$L41,AM41&gt;=$M41,AN41&gt;=$N41),1,0)</f>
        <v>0</v>
      </c>
      <c r="AR41" s="6">
        <f>IF(AND(AP41&gt;=$O41,AQ41&gt;=$P41),1,0)</f>
        <v>0</v>
      </c>
      <c r="AU41" s="6">
        <f>IF(AND(AS41&gt;=$O41,AT41&gt;=$P41),1,0)</f>
        <v>0</v>
      </c>
      <c r="AY41" s="6">
        <f>IF(AND(AV41&gt;=$L41,AW41&gt;=$M41,AX41&gt;=$N41),1,0)</f>
        <v>0</v>
      </c>
      <c r="BB41" s="6">
        <f>IF(AND(AZ41&gt;=$O41,BA41&gt;=$P41),1,0)</f>
        <v>0</v>
      </c>
      <c r="BE41" s="6">
        <f>IF(AND(BC41&gt;=$O41,BD41&gt;=$P41),1,0)</f>
        <v>0</v>
      </c>
      <c r="BI41" s="6">
        <f>IF(AND(BF41&gt;=$L41,BG41&gt;=$M41,BH41&gt;=$N41),1,0)</f>
        <v>0</v>
      </c>
      <c r="BL41" s="6">
        <f>IF(AND(BJ41&gt;=$O41,BK41&gt;=$P41),1,0)</f>
        <v>0</v>
      </c>
      <c r="BO41" s="6">
        <f>IF(AND(BM41&gt;=$O41,BN41&gt;=$P41),1,0)</f>
        <v>0</v>
      </c>
      <c r="BS41" s="6">
        <f t="shared" si="0"/>
        <v>0</v>
      </c>
      <c r="BV41" s="6">
        <f t="shared" si="1"/>
        <v>0</v>
      </c>
      <c r="BY41" s="6">
        <f t="shared" si="2"/>
        <v>0</v>
      </c>
    </row>
    <row r="42" spans="1:77" x14ac:dyDescent="0.3">
      <c r="A42" t="s">
        <v>100</v>
      </c>
      <c r="B42" t="s">
        <v>101</v>
      </c>
      <c r="C42" s="1">
        <v>2007</v>
      </c>
      <c r="D42" s="1">
        <v>13</v>
      </c>
      <c r="E42" t="s">
        <v>145</v>
      </c>
      <c r="F42" s="1" t="s">
        <v>98</v>
      </c>
      <c r="G42" t="s">
        <v>273</v>
      </c>
      <c r="H42" s="6">
        <f>U42+AE42+AO42+AY42+BI42</f>
        <v>0</v>
      </c>
      <c r="I42" s="6">
        <f>X42+AA42+AH42+AK42+AR42+AU42+BB42+BE42+BL42+BO42+BV42+BY42</f>
        <v>0</v>
      </c>
      <c r="J42" s="1" t="str">
        <f>IF(AND(H42&gt;0,I42&gt;0,K42&gt;=Q42),"Ja","Nein")</f>
        <v>Nein</v>
      </c>
      <c r="K42" s="4">
        <f>MAX(T42,AD42,AN42,AX42,BH42,BR42)+LARGE((T42,AD42,AN42,AX42,BH42,BR42),2)+MAX(W42,Z42,AG42,AJ42,AQ42,AT42,BA42,BD42,BK42,BN42,BU42,BX42)+LARGE((W42,Z42,AG42,AJ42,AQ42,AT42,BA42,BD42,BK42,BN42,BU42,BX42),2)</f>
        <v>37.130000000000003</v>
      </c>
      <c r="L42" s="2">
        <f>VLOOKUP(C42,Quali_M[#All],4,0)</f>
        <v>0</v>
      </c>
      <c r="M42" s="4">
        <f>VLOOKUP(C42,Quali_M[#All],5,0)</f>
        <v>31.4</v>
      </c>
      <c r="N42" s="4">
        <f>VLOOKUP(C42,Quali_M[#All],6,0)</f>
        <v>40.9</v>
      </c>
      <c r="O42" s="4">
        <f>VLOOKUP(C42,Quali_M[#All],7,0)</f>
        <v>29.2</v>
      </c>
      <c r="P42" s="4">
        <f>VLOOKUP(C42,Quali_M[#All],8,0)</f>
        <v>46.7</v>
      </c>
      <c r="Q42" s="4">
        <f>VLOOKUP(C42,Quali_M[#All],9,0)</f>
        <v>175.2</v>
      </c>
      <c r="R42" s="2">
        <v>0</v>
      </c>
      <c r="S42" s="4">
        <v>28.130000000000003</v>
      </c>
      <c r="T42" s="4">
        <v>37.130000000000003</v>
      </c>
      <c r="U42" s="6">
        <f>IF(AND(R42&gt;=$L42,S42&gt;=$M42,T42&gt;=$N42),1,0)</f>
        <v>0</v>
      </c>
      <c r="V42" s="4">
        <v>0</v>
      </c>
      <c r="W42" s="4">
        <v>0</v>
      </c>
      <c r="X42" s="6">
        <f>IF(AND(V42&gt;=$O42,W42&gt;=$P42),1,0)</f>
        <v>0</v>
      </c>
      <c r="Y42" s="4">
        <v>0</v>
      </c>
      <c r="Z42" s="4">
        <v>0</v>
      </c>
      <c r="AA42" s="6">
        <f>IF(AND(Y42&gt;=$O42,Z42&gt;=$P42),1,0)</f>
        <v>0</v>
      </c>
      <c r="AB42" s="2">
        <v>0</v>
      </c>
      <c r="AC42" s="4">
        <v>0</v>
      </c>
      <c r="AD42" s="4">
        <v>0</v>
      </c>
      <c r="AE42" s="6">
        <f>IF(AND(AB42&gt;=$L42,AC42&gt;=$M42,AD42&gt;=$N42),1,0)</f>
        <v>0</v>
      </c>
      <c r="AF42" s="4">
        <v>0</v>
      </c>
      <c r="AG42" s="4">
        <v>0</v>
      </c>
      <c r="AH42" s="6">
        <f>IF(AND(AF42&gt;=$O42,AG42&gt;=$P42),1,0)</f>
        <v>0</v>
      </c>
      <c r="AI42" s="4">
        <v>0</v>
      </c>
      <c r="AJ42" s="4">
        <v>0</v>
      </c>
      <c r="AK42" s="6">
        <f>IF(AND(AI42&gt;=$O42,AJ42&gt;=$P42),1,0)</f>
        <v>0</v>
      </c>
      <c r="AO42" s="6">
        <f>IF(AND(AL42&gt;=$L42,AM42&gt;=$M42,AN42&gt;=$N42),1,0)</f>
        <v>0</v>
      </c>
      <c r="AR42" s="6">
        <f>IF(AND(AP42&gt;=$O42,AQ42&gt;=$P42),1,0)</f>
        <v>0</v>
      </c>
      <c r="AU42" s="6">
        <f>IF(AND(AS42&gt;=$O42,AT42&gt;=$P42),1,0)</f>
        <v>0</v>
      </c>
      <c r="AY42" s="6">
        <f>IF(AND(AV42&gt;=$L42,AW42&gt;=$M42,AX42&gt;=$N42),1,0)</f>
        <v>0</v>
      </c>
      <c r="BB42" s="6">
        <f>IF(AND(AZ42&gt;=$O42,BA42&gt;=$P42),1,0)</f>
        <v>0</v>
      </c>
      <c r="BE42" s="6">
        <f>IF(AND(BC42&gt;=$O42,BD42&gt;=$P42),1,0)</f>
        <v>0</v>
      </c>
      <c r="BI42" s="6">
        <f>IF(AND(BF42&gt;=$L42,BG42&gt;=$M42,BH42&gt;=$N42),1,0)</f>
        <v>0</v>
      </c>
      <c r="BL42" s="6">
        <f>IF(AND(BJ42&gt;=$O42,BK42&gt;=$P42),1,0)</f>
        <v>0</v>
      </c>
      <c r="BO42" s="6">
        <f>IF(AND(BM42&gt;=$O42,BN42&gt;=$P42),1,0)</f>
        <v>0</v>
      </c>
      <c r="BS42" s="6">
        <f t="shared" si="0"/>
        <v>0</v>
      </c>
      <c r="BV42" s="6">
        <f t="shared" si="1"/>
        <v>0</v>
      </c>
      <c r="BY42" s="6">
        <f t="shared" si="2"/>
        <v>0</v>
      </c>
    </row>
  </sheetData>
  <autoFilter ref="A2:BO42" xr:uid="{A9B2BD52-47DA-437B-9D67-A0B708A53D01}">
    <sortState xmlns:xlrd2="http://schemas.microsoft.com/office/spreadsheetml/2017/richdata2" ref="A4:BO42">
      <sortCondition descending="1" ref="K2:K42"/>
    </sortState>
  </autoFilter>
  <mergeCells count="14">
    <mergeCell ref="H1:J1"/>
    <mergeCell ref="BP1:BY1"/>
    <mergeCell ref="A1:A2"/>
    <mergeCell ref="B1:B2"/>
    <mergeCell ref="C1:C2"/>
    <mergeCell ref="D1:D2"/>
    <mergeCell ref="E1:E2"/>
    <mergeCell ref="BF1:BO1"/>
    <mergeCell ref="K1:K2"/>
    <mergeCell ref="L1:P1"/>
    <mergeCell ref="R1:AA1"/>
    <mergeCell ref="AB1:AK1"/>
    <mergeCell ref="AL1:AU1"/>
    <mergeCell ref="AV1:BE1"/>
  </mergeCells>
  <conditionalFormatting sqref="H3:I1048576">
    <cfRule type="cellIs" dxfId="10" priority="4" operator="greaterThan">
      <formula>0</formula>
    </cfRule>
  </conditionalFormatting>
  <conditionalFormatting sqref="J1:J1048576">
    <cfRule type="containsText" dxfId="9" priority="3" operator="containsText" text="Ja">
      <formula>NOT(ISERROR(SEARCH("Ja",J1)))</formula>
    </cfRule>
  </conditionalFormatting>
  <conditionalFormatting sqref="U1:U1048576 X1:X1048576 AA1:AA1048576 AE1:AE1048576 AH1:AH1048576 AK1:AK1048576 AO1:AO1048576 AR1:AR1048576 AU1:AU1048576 AY1:AY1048576 BB1:BB1048576 BE1:BE1048576 BI1:BI1048576 BL1:BL1048576 BO1:BO1048576 BS1:BS1048576 BV1:BV1048576 BY1:BY1048576">
    <cfRule type="cellIs" dxfId="8" priority="1" operator="equal">
      <formula>1</formula>
    </cfRule>
  </conditionalFormatting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Vergleichswerte</vt:lpstr>
      <vt:lpstr>Gesamtliste</vt:lpstr>
      <vt:lpstr>W_bis_21</vt:lpstr>
      <vt:lpstr>M_bis_21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2019-04-04T21:22:11Z</dcterms:modified>
</cp:coreProperties>
</file>