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543" documentId="6_{D870124F-62F9-417F-B4E8-67E836DABD73}" xr6:coauthVersionLast="44" xr6:coauthVersionMax="44" xr10:uidLastSave="{52C993FE-E2CB-457F-A1FF-72A7686590A6}"/>
  <bookViews>
    <workbookView xWindow="-108" yWindow="-108" windowWidth="23256" windowHeight="12720" firstSheet="2" activeTab="2" xr2:uid="{00000000-000D-0000-FFFF-FFFF00000000}"/>
  </bookViews>
  <sheets>
    <sheet name="Vergleichswerte" sheetId="1" state="hidden" r:id="rId1"/>
    <sheet name="Gesamtliste" sheetId="2" state="hidden" r:id="rId2"/>
    <sheet name="W_bis_21" sheetId="3" r:id="rId3"/>
    <sheet name="M_bis_21" sheetId="10" r:id="rId4"/>
  </sheets>
  <definedNames>
    <definedName name="_xlnm._FilterDatabase" localSheetId="3" hidden="1">M_bis_21!$A$2:$BO$2</definedName>
    <definedName name="_xlnm._FilterDatabase" localSheetId="2" hidden="1">W_bis_21!$A$2:$BO$77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3" l="1"/>
  <c r="L32" i="3"/>
  <c r="L4" i="3"/>
  <c r="L74" i="3"/>
  <c r="L99" i="3"/>
  <c r="L33" i="3"/>
  <c r="L10" i="3"/>
  <c r="L95" i="3"/>
  <c r="L22" i="3"/>
  <c r="L26" i="3"/>
  <c r="L64" i="3"/>
  <c r="L94" i="3"/>
  <c r="L35" i="3"/>
  <c r="L98" i="3"/>
  <c r="L13" i="3"/>
  <c r="L97" i="3"/>
  <c r="L105" i="3"/>
  <c r="L102" i="3"/>
  <c r="L114" i="3"/>
  <c r="L103" i="3"/>
  <c r="L53" i="3"/>
  <c r="L36" i="3"/>
  <c r="L100" i="3"/>
  <c r="L82" i="3"/>
  <c r="L86" i="3"/>
  <c r="L92" i="3"/>
  <c r="L80" i="3"/>
  <c r="L66" i="3"/>
  <c r="L117" i="3"/>
  <c r="L28" i="3"/>
  <c r="L43" i="3"/>
  <c r="L110" i="3"/>
  <c r="L71" i="3"/>
  <c r="L122" i="3"/>
  <c r="L7" i="3"/>
  <c r="L120" i="3"/>
  <c r="L30" i="3"/>
  <c r="L34" i="3"/>
  <c r="L96" i="3"/>
  <c r="L79" i="3"/>
  <c r="L90" i="3"/>
  <c r="L88" i="3"/>
  <c r="L54" i="3"/>
  <c r="L87" i="3"/>
  <c r="L65" i="3"/>
  <c r="L48" i="3"/>
  <c r="L24" i="3"/>
  <c r="L93" i="3"/>
  <c r="L39" i="3"/>
  <c r="L104" i="3"/>
  <c r="L21" i="3"/>
  <c r="L11" i="3"/>
  <c r="L123" i="3"/>
  <c r="L72" i="3"/>
  <c r="L125" i="3"/>
  <c r="L58" i="3"/>
  <c r="L111" i="3"/>
  <c r="L40" i="3"/>
  <c r="L91" i="3"/>
  <c r="L81" i="3"/>
  <c r="L75" i="3"/>
  <c r="L109" i="3"/>
  <c r="L29" i="3"/>
  <c r="L12" i="3"/>
  <c r="L47" i="3"/>
  <c r="L38" i="3"/>
  <c r="L63" i="3"/>
  <c r="L61" i="3"/>
  <c r="L85" i="3"/>
  <c r="L73" i="3"/>
  <c r="L9" i="3"/>
  <c r="L62" i="3"/>
  <c r="L115" i="3"/>
  <c r="L19" i="3"/>
  <c r="L46" i="3"/>
  <c r="L17" i="3"/>
  <c r="L41" i="3"/>
  <c r="L124" i="3"/>
  <c r="L112" i="3"/>
  <c r="L68" i="3"/>
  <c r="L101" i="3"/>
  <c r="L89" i="3"/>
  <c r="L121" i="3"/>
  <c r="L16" i="3"/>
  <c r="L57" i="3"/>
  <c r="L67" i="3"/>
  <c r="L5" i="3"/>
  <c r="L60" i="3"/>
  <c r="L44" i="3"/>
  <c r="L77" i="3"/>
  <c r="L23" i="3"/>
  <c r="L70" i="3"/>
  <c r="L6" i="3"/>
  <c r="L78" i="3"/>
  <c r="L59" i="3"/>
  <c r="L118" i="3"/>
  <c r="L113" i="3"/>
  <c r="L25" i="3"/>
  <c r="L55" i="3"/>
  <c r="L49" i="3"/>
  <c r="L37" i="3"/>
  <c r="L56" i="3"/>
  <c r="L18" i="3"/>
  <c r="L14" i="3"/>
  <c r="L45" i="3"/>
  <c r="L84" i="3"/>
  <c r="L51" i="3"/>
  <c r="L42" i="3"/>
  <c r="L106" i="3"/>
  <c r="L76" i="3"/>
  <c r="L52" i="3"/>
  <c r="L31" i="3"/>
  <c r="L107" i="3"/>
  <c r="L20" i="3"/>
  <c r="L15" i="3"/>
  <c r="L83" i="3"/>
  <c r="L119" i="3"/>
  <c r="L41" i="10" l="1"/>
  <c r="M41" i="10"/>
  <c r="N41" i="10"/>
  <c r="O41" i="10"/>
  <c r="P41" i="10"/>
  <c r="Q41" i="10"/>
  <c r="L50" i="10"/>
  <c r="M50" i="10"/>
  <c r="N50" i="10"/>
  <c r="O50" i="10"/>
  <c r="P50" i="10"/>
  <c r="Q50" i="10"/>
  <c r="L54" i="10"/>
  <c r="M54" i="10"/>
  <c r="N54" i="10"/>
  <c r="O54" i="10"/>
  <c r="P54" i="10"/>
  <c r="Q54" i="10"/>
  <c r="L57" i="10"/>
  <c r="M57" i="10"/>
  <c r="N57" i="10"/>
  <c r="O57" i="10"/>
  <c r="P57" i="10"/>
  <c r="Q57" i="10"/>
  <c r="L62" i="10"/>
  <c r="M62" i="10"/>
  <c r="N62" i="10"/>
  <c r="O62" i="10"/>
  <c r="P62" i="10"/>
  <c r="Q62" i="10"/>
  <c r="L42" i="10"/>
  <c r="M42" i="10"/>
  <c r="N42" i="10"/>
  <c r="O42" i="10"/>
  <c r="P42" i="10"/>
  <c r="Q42" i="10"/>
  <c r="L38" i="10"/>
  <c r="M38" i="10"/>
  <c r="N38" i="10"/>
  <c r="O38" i="10"/>
  <c r="P38" i="10"/>
  <c r="Q38" i="10"/>
  <c r="L49" i="10"/>
  <c r="M49" i="10"/>
  <c r="N49" i="10"/>
  <c r="O49" i="10"/>
  <c r="P49" i="10"/>
  <c r="Q49" i="10"/>
  <c r="L37" i="10"/>
  <c r="M37" i="10"/>
  <c r="N37" i="10"/>
  <c r="O37" i="10"/>
  <c r="P37" i="10"/>
  <c r="Q37" i="10"/>
  <c r="L45" i="10"/>
  <c r="M45" i="10"/>
  <c r="N45" i="10"/>
  <c r="O45" i="10"/>
  <c r="P45" i="10"/>
  <c r="Q45" i="10"/>
  <c r="L51" i="10"/>
  <c r="M51" i="10"/>
  <c r="N51" i="10"/>
  <c r="O51" i="10"/>
  <c r="P51" i="10"/>
  <c r="Q51" i="10"/>
  <c r="L60" i="10"/>
  <c r="M60" i="10"/>
  <c r="N60" i="10"/>
  <c r="O60" i="10"/>
  <c r="P60" i="10"/>
  <c r="Q60" i="10"/>
  <c r="K83" i="3"/>
  <c r="M83" i="3"/>
  <c r="N83" i="3"/>
  <c r="O83" i="3"/>
  <c r="P83" i="3"/>
  <c r="Q83" i="3"/>
  <c r="K95" i="3"/>
  <c r="M95" i="3"/>
  <c r="N95" i="3"/>
  <c r="O95" i="3"/>
  <c r="P95" i="3"/>
  <c r="Q95" i="3"/>
  <c r="K94" i="3"/>
  <c r="M94" i="3"/>
  <c r="N94" i="3"/>
  <c r="O94" i="3"/>
  <c r="P94" i="3"/>
  <c r="Q94" i="3"/>
  <c r="K97" i="3"/>
  <c r="M97" i="3"/>
  <c r="N97" i="3"/>
  <c r="O97" i="3"/>
  <c r="P97" i="3"/>
  <c r="Q97" i="3"/>
  <c r="K105" i="3"/>
  <c r="M105" i="3"/>
  <c r="N105" i="3"/>
  <c r="O105" i="3"/>
  <c r="P105" i="3"/>
  <c r="Q105" i="3"/>
  <c r="K102" i="3"/>
  <c r="M102" i="3"/>
  <c r="N102" i="3"/>
  <c r="O102" i="3"/>
  <c r="P102" i="3"/>
  <c r="Q102" i="3"/>
  <c r="K114" i="3"/>
  <c r="M114" i="3"/>
  <c r="N114" i="3"/>
  <c r="O114" i="3"/>
  <c r="P114" i="3"/>
  <c r="Q114" i="3"/>
  <c r="K100" i="3"/>
  <c r="M100" i="3"/>
  <c r="N100" i="3"/>
  <c r="O100" i="3"/>
  <c r="P100" i="3"/>
  <c r="Q100" i="3"/>
  <c r="K86" i="3"/>
  <c r="M86" i="3"/>
  <c r="N86" i="3"/>
  <c r="O86" i="3"/>
  <c r="P86" i="3"/>
  <c r="Q86" i="3"/>
  <c r="K117" i="3"/>
  <c r="M117" i="3"/>
  <c r="N117" i="3"/>
  <c r="O117" i="3"/>
  <c r="P117" i="3"/>
  <c r="Q117" i="3"/>
  <c r="K71" i="3"/>
  <c r="M71" i="3"/>
  <c r="N71" i="3"/>
  <c r="O71" i="3"/>
  <c r="P71" i="3"/>
  <c r="Q71" i="3"/>
  <c r="K122" i="3"/>
  <c r="M122" i="3"/>
  <c r="N122" i="3"/>
  <c r="O122" i="3"/>
  <c r="P122" i="3"/>
  <c r="Q122" i="3"/>
  <c r="K90" i="3"/>
  <c r="M90" i="3"/>
  <c r="N90" i="3"/>
  <c r="O90" i="3"/>
  <c r="P90" i="3"/>
  <c r="Q90" i="3"/>
  <c r="K88" i="3"/>
  <c r="M88" i="3"/>
  <c r="N88" i="3"/>
  <c r="O88" i="3"/>
  <c r="P88" i="3"/>
  <c r="Q88" i="3"/>
  <c r="K87" i="3"/>
  <c r="M87" i="3"/>
  <c r="N87" i="3"/>
  <c r="O87" i="3"/>
  <c r="P87" i="3"/>
  <c r="Q87" i="3"/>
  <c r="K93" i="3"/>
  <c r="M93" i="3"/>
  <c r="N93" i="3"/>
  <c r="O93" i="3"/>
  <c r="P93" i="3"/>
  <c r="Q93" i="3"/>
  <c r="K104" i="3"/>
  <c r="M104" i="3"/>
  <c r="N104" i="3"/>
  <c r="O104" i="3"/>
  <c r="P104" i="3"/>
  <c r="Q104" i="3"/>
  <c r="K123" i="3"/>
  <c r="M123" i="3"/>
  <c r="N123" i="3"/>
  <c r="O123" i="3"/>
  <c r="P123" i="3"/>
  <c r="Q123" i="3"/>
  <c r="K125" i="3"/>
  <c r="M125" i="3"/>
  <c r="N125" i="3"/>
  <c r="O125" i="3"/>
  <c r="P125" i="3"/>
  <c r="Q125" i="3"/>
  <c r="K111" i="3"/>
  <c r="M111" i="3"/>
  <c r="N111" i="3"/>
  <c r="O111" i="3"/>
  <c r="P111" i="3"/>
  <c r="Q111" i="3"/>
  <c r="K91" i="3"/>
  <c r="M91" i="3"/>
  <c r="N91" i="3"/>
  <c r="O91" i="3"/>
  <c r="P91" i="3"/>
  <c r="Q91" i="3"/>
  <c r="K81" i="3"/>
  <c r="M81" i="3"/>
  <c r="N81" i="3"/>
  <c r="O81" i="3"/>
  <c r="P81" i="3"/>
  <c r="Q81" i="3"/>
  <c r="K75" i="3"/>
  <c r="M75" i="3"/>
  <c r="N75" i="3"/>
  <c r="O75" i="3"/>
  <c r="P75" i="3"/>
  <c r="Q75" i="3"/>
  <c r="K73" i="3"/>
  <c r="M73" i="3"/>
  <c r="N73" i="3"/>
  <c r="O73" i="3"/>
  <c r="P73" i="3"/>
  <c r="Q73" i="3"/>
  <c r="K115" i="3"/>
  <c r="M115" i="3"/>
  <c r="N115" i="3"/>
  <c r="O115" i="3"/>
  <c r="P115" i="3"/>
  <c r="Q115" i="3"/>
  <c r="K112" i="3"/>
  <c r="M112" i="3"/>
  <c r="N112" i="3"/>
  <c r="O112" i="3"/>
  <c r="P112" i="3"/>
  <c r="Q112" i="3"/>
  <c r="K68" i="3"/>
  <c r="M68" i="3"/>
  <c r="N68" i="3"/>
  <c r="O68" i="3"/>
  <c r="P68" i="3"/>
  <c r="Q68" i="3"/>
  <c r="K101" i="3"/>
  <c r="M101" i="3"/>
  <c r="N101" i="3"/>
  <c r="O101" i="3"/>
  <c r="P101" i="3"/>
  <c r="Q101" i="3"/>
  <c r="K70" i="3"/>
  <c r="M70" i="3"/>
  <c r="N70" i="3"/>
  <c r="O70" i="3"/>
  <c r="P70" i="3"/>
  <c r="Q70" i="3"/>
  <c r="K59" i="3"/>
  <c r="M59" i="3"/>
  <c r="N59" i="3"/>
  <c r="O59" i="3"/>
  <c r="P59" i="3"/>
  <c r="Q59" i="3"/>
  <c r="K84" i="3"/>
  <c r="M84" i="3"/>
  <c r="N84" i="3"/>
  <c r="O84" i="3"/>
  <c r="P84" i="3"/>
  <c r="Q84" i="3"/>
  <c r="K106" i="3"/>
  <c r="M106" i="3"/>
  <c r="N106" i="3"/>
  <c r="O106" i="3"/>
  <c r="P106" i="3"/>
  <c r="Q106" i="3"/>
  <c r="K76" i="3"/>
  <c r="M76" i="3"/>
  <c r="N76" i="3"/>
  <c r="O76" i="3"/>
  <c r="P76" i="3"/>
  <c r="Q76" i="3"/>
  <c r="K107" i="3"/>
  <c r="M107" i="3"/>
  <c r="N107" i="3"/>
  <c r="O107" i="3"/>
  <c r="P107" i="3"/>
  <c r="Q107" i="3"/>
  <c r="K50" i="10"/>
  <c r="K54" i="10"/>
  <c r="K57" i="10"/>
  <c r="K62" i="10"/>
  <c r="K42" i="10"/>
  <c r="K38" i="10"/>
  <c r="K49" i="10"/>
  <c r="X49" i="10"/>
  <c r="K37" i="10"/>
  <c r="K45" i="10"/>
  <c r="K51" i="10"/>
  <c r="K60" i="10"/>
  <c r="K41" i="10"/>
  <c r="Q119" i="3"/>
  <c r="P119" i="3"/>
  <c r="O119" i="3"/>
  <c r="N119" i="3"/>
  <c r="M119" i="3"/>
  <c r="K119" i="3"/>
  <c r="X57" i="10" l="1"/>
  <c r="X51" i="10"/>
  <c r="AR54" i="10"/>
  <c r="AO50" i="10"/>
  <c r="AU60" i="10"/>
  <c r="AA106" i="3"/>
  <c r="AE83" i="3"/>
  <c r="X122" i="3"/>
  <c r="X45" i="10"/>
  <c r="AA62" i="10"/>
  <c r="X95" i="3"/>
  <c r="AU75" i="3"/>
  <c r="AK81" i="3"/>
  <c r="X125" i="3"/>
  <c r="AU114" i="3"/>
  <c r="AO76" i="3"/>
  <c r="U122" i="3"/>
  <c r="X100" i="3"/>
  <c r="AO106" i="3"/>
  <c r="AK68" i="3"/>
  <c r="U112" i="3"/>
  <c r="AK115" i="3"/>
  <c r="AA91" i="3"/>
  <c r="AU111" i="3"/>
  <c r="AA123" i="3"/>
  <c r="AH93" i="3"/>
  <c r="AA90" i="3"/>
  <c r="AR114" i="3"/>
  <c r="AU94" i="3"/>
  <c r="X83" i="3"/>
  <c r="AE38" i="10"/>
  <c r="AR42" i="10"/>
  <c r="AA60" i="10"/>
  <c r="AE51" i="10"/>
  <c r="AR49" i="10"/>
  <c r="AO60" i="10"/>
  <c r="AO62" i="10"/>
  <c r="AR50" i="10"/>
  <c r="AH60" i="10"/>
  <c r="AA37" i="10"/>
  <c r="AH38" i="10"/>
  <c r="X62" i="10"/>
  <c r="AO54" i="10"/>
  <c r="AU49" i="10"/>
  <c r="AO45" i="10"/>
  <c r="AO37" i="10"/>
  <c r="AA49" i="10"/>
  <c r="AE49" i="10"/>
  <c r="AO38" i="10"/>
  <c r="AO42" i="10"/>
  <c r="AH54" i="10"/>
  <c r="AR38" i="10"/>
  <c r="AR57" i="10"/>
  <c r="AU41" i="10"/>
  <c r="AR60" i="10"/>
  <c r="X60" i="10"/>
  <c r="AO51" i="10"/>
  <c r="X37" i="10"/>
  <c r="AE37" i="10"/>
  <c r="AO49" i="10"/>
  <c r="AK62" i="10"/>
  <c r="AH57" i="10"/>
  <c r="AA54" i="10"/>
  <c r="U54" i="10"/>
  <c r="X50" i="10"/>
  <c r="AE50" i="10"/>
  <c r="AK37" i="10"/>
  <c r="U51" i="10"/>
  <c r="AE45" i="10"/>
  <c r="AA57" i="10"/>
  <c r="AE57" i="10"/>
  <c r="U41" i="10"/>
  <c r="AE60" i="10"/>
  <c r="AR51" i="10"/>
  <c r="AH51" i="10"/>
  <c r="AR45" i="10"/>
  <c r="AH49" i="10"/>
  <c r="AA38" i="10"/>
  <c r="U38" i="10"/>
  <c r="X42" i="10"/>
  <c r="AE42" i="10"/>
  <c r="U62" i="10"/>
  <c r="AE62" i="10"/>
  <c r="AU57" i="10"/>
  <c r="AO57" i="10"/>
  <c r="AE54" i="10"/>
  <c r="AA119" i="3"/>
  <c r="AA59" i="3"/>
  <c r="U59" i="3"/>
  <c r="AR68" i="3"/>
  <c r="AR73" i="3"/>
  <c r="X91" i="3"/>
  <c r="AH111" i="3"/>
  <c r="AR87" i="3"/>
  <c r="AK122" i="3"/>
  <c r="X114" i="3"/>
  <c r="U114" i="3"/>
  <c r="AO73" i="3"/>
  <c r="AE122" i="3"/>
  <c r="AE100" i="3"/>
  <c r="AR112" i="3"/>
  <c r="X81" i="3"/>
  <c r="AR111" i="3"/>
  <c r="X88" i="3"/>
  <c r="AA71" i="3"/>
  <c r="U71" i="3"/>
  <c r="AO105" i="3"/>
  <c r="U100" i="3"/>
  <c r="U83" i="3"/>
  <c r="AO107" i="3"/>
  <c r="AH112" i="3"/>
  <c r="AA115" i="3"/>
  <c r="AU91" i="3"/>
  <c r="AK111" i="3"/>
  <c r="AA125" i="3"/>
  <c r="AO88" i="3"/>
  <c r="AO83" i="3"/>
  <c r="AH76" i="3"/>
  <c r="U101" i="3"/>
  <c r="AO68" i="3"/>
  <c r="AK91" i="3"/>
  <c r="AR125" i="3"/>
  <c r="AO90" i="3"/>
  <c r="AE71" i="3"/>
  <c r="AH114" i="3"/>
  <c r="AH102" i="3"/>
  <c r="AO97" i="3"/>
  <c r="AA73" i="3"/>
  <c r="AH123" i="3"/>
  <c r="AH87" i="3"/>
  <c r="AH71" i="3"/>
  <c r="AO86" i="3"/>
  <c r="AR94" i="3"/>
  <c r="AO95" i="3"/>
  <c r="AR106" i="3"/>
  <c r="X111" i="3"/>
  <c r="AE123" i="3"/>
  <c r="AA107" i="3"/>
  <c r="AE59" i="3"/>
  <c r="AK70" i="3"/>
  <c r="AO70" i="3"/>
  <c r="AH68" i="3"/>
  <c r="AO115" i="3"/>
  <c r="AH75" i="3"/>
  <c r="AK104" i="3"/>
  <c r="AK93" i="3"/>
  <c r="U93" i="3"/>
  <c r="X87" i="3"/>
  <c r="U87" i="3"/>
  <c r="X117" i="3"/>
  <c r="AE114" i="3"/>
  <c r="AR102" i="3"/>
  <c r="X97" i="3"/>
  <c r="U97" i="3"/>
  <c r="X94" i="3"/>
  <c r="AK83" i="3"/>
  <c r="AK107" i="3"/>
  <c r="AA76" i="3"/>
  <c r="U76" i="3"/>
  <c r="AE106" i="3"/>
  <c r="AA84" i="3"/>
  <c r="AH59" i="3"/>
  <c r="AR70" i="3"/>
  <c r="AA101" i="3"/>
  <c r="AA68" i="3"/>
  <c r="AA112" i="3"/>
  <c r="AR115" i="3"/>
  <c r="X115" i="3"/>
  <c r="AU73" i="3"/>
  <c r="X73" i="3"/>
  <c r="AE81" i="3"/>
  <c r="AH125" i="3"/>
  <c r="AO123" i="3"/>
  <c r="X93" i="3"/>
  <c r="AA87" i="3"/>
  <c r="AU71" i="3"/>
  <c r="AR117" i="3"/>
  <c r="AH117" i="3"/>
  <c r="AO100" i="3"/>
  <c r="AA102" i="3"/>
  <c r="AR105" i="3"/>
  <c r="AH94" i="3"/>
  <c r="AO84" i="3"/>
  <c r="AR59" i="3"/>
  <c r="AO101" i="3"/>
  <c r="AU68" i="3"/>
  <c r="X68" i="3"/>
  <c r="U68" i="3"/>
  <c r="AU112" i="3"/>
  <c r="AE112" i="3"/>
  <c r="AE115" i="3"/>
  <c r="AK73" i="3"/>
  <c r="U75" i="3"/>
  <c r="AO81" i="3"/>
  <c r="AA81" i="3"/>
  <c r="AH91" i="3"/>
  <c r="AA111" i="3"/>
  <c r="AO125" i="3"/>
  <c r="AR123" i="3"/>
  <c r="AE93" i="3"/>
  <c r="AU87" i="3"/>
  <c r="AE87" i="3"/>
  <c r="AR88" i="3"/>
  <c r="AH88" i="3"/>
  <c r="AO122" i="3"/>
  <c r="AR71" i="3"/>
  <c r="AA117" i="3"/>
  <c r="AR86" i="3"/>
  <c r="AO102" i="3"/>
  <c r="AA105" i="3"/>
  <c r="AK97" i="3"/>
  <c r="AA94" i="3"/>
  <c r="AE94" i="3"/>
  <c r="AR95" i="3"/>
  <c r="AH95" i="3"/>
  <c r="AH107" i="3"/>
  <c r="AU107" i="3"/>
  <c r="X107" i="3"/>
  <c r="AE107" i="3"/>
  <c r="AR76" i="3"/>
  <c r="AH73" i="3"/>
  <c r="AE75" i="3"/>
  <c r="U91" i="3"/>
  <c r="U111" i="3"/>
  <c r="AU125" i="3"/>
  <c r="AE125" i="3"/>
  <c r="AO93" i="3"/>
  <c r="AA88" i="3"/>
  <c r="AR90" i="3"/>
  <c r="X71" i="3"/>
  <c r="AO117" i="3"/>
  <c r="AA86" i="3"/>
  <c r="AK100" i="3"/>
  <c r="AA114" i="3"/>
  <c r="X102" i="3"/>
  <c r="AE97" i="3"/>
  <c r="AA95" i="3"/>
  <c r="AR107" i="3"/>
  <c r="AE84" i="3"/>
  <c r="AE70" i="3"/>
  <c r="AE101" i="3"/>
  <c r="U107" i="3"/>
  <c r="AK84" i="3"/>
  <c r="X84" i="3"/>
  <c r="AO112" i="3"/>
  <c r="AO75" i="3"/>
  <c r="U94" i="3"/>
  <c r="U84" i="3"/>
  <c r="AU101" i="3"/>
  <c r="AH101" i="3"/>
  <c r="AE68" i="3"/>
  <c r="AO111" i="3"/>
  <c r="AA104" i="3"/>
  <c r="AR104" i="3"/>
  <c r="AH104" i="3"/>
  <c r="AU104" i="3"/>
  <c r="AO87" i="3"/>
  <c r="U88" i="3"/>
  <c r="AO71" i="3"/>
  <c r="U117" i="3"/>
  <c r="AO114" i="3"/>
  <c r="U102" i="3"/>
  <c r="AO94" i="3"/>
  <c r="U95" i="3"/>
  <c r="AA70" i="3"/>
  <c r="AK101" i="3"/>
  <c r="X101" i="3"/>
  <c r="U73" i="3"/>
  <c r="U125" i="3"/>
  <c r="AU84" i="3"/>
  <c r="AH84" i="3"/>
  <c r="AO59" i="3"/>
  <c r="X70" i="3"/>
  <c r="AK76" i="3"/>
  <c r="X76" i="3"/>
  <c r="AU106" i="3"/>
  <c r="AH106" i="3"/>
  <c r="U106" i="3"/>
  <c r="AR84" i="3"/>
  <c r="AK59" i="3"/>
  <c r="X59" i="3"/>
  <c r="AU70" i="3"/>
  <c r="AH70" i="3"/>
  <c r="U70" i="3"/>
  <c r="AR101" i="3"/>
  <c r="X112" i="3"/>
  <c r="AK112" i="3"/>
  <c r="U115" i="3"/>
  <c r="AE73" i="3"/>
  <c r="X75" i="3"/>
  <c r="AK75" i="3"/>
  <c r="U81" i="3"/>
  <c r="AE91" i="3"/>
  <c r="AE111" i="3"/>
  <c r="X104" i="3"/>
  <c r="AA93" i="3"/>
  <c r="AR93" i="3"/>
  <c r="AE88" i="3"/>
  <c r="AE117" i="3"/>
  <c r="AE102" i="3"/>
  <c r="AE95" i="3"/>
  <c r="AE76" i="3"/>
  <c r="AE104" i="3"/>
  <c r="U104" i="3"/>
  <c r="AK106" i="3"/>
  <c r="X106" i="3"/>
  <c r="AU76" i="3"/>
  <c r="AU59" i="3"/>
  <c r="AH115" i="3"/>
  <c r="AU115" i="3"/>
  <c r="AR75" i="3"/>
  <c r="AA75" i="3"/>
  <c r="AR81" i="3"/>
  <c r="AH81" i="3"/>
  <c r="AU81" i="3"/>
  <c r="AO91" i="3"/>
  <c r="AR91" i="3"/>
  <c r="X123" i="3"/>
  <c r="AK123" i="3"/>
  <c r="U123" i="3"/>
  <c r="AO104" i="3"/>
  <c r="AU93" i="3"/>
  <c r="X90" i="3"/>
  <c r="AK90" i="3"/>
  <c r="AE90" i="3"/>
  <c r="U90" i="3"/>
  <c r="AA122" i="3"/>
  <c r="AR122" i="3"/>
  <c r="AH122" i="3"/>
  <c r="AU122" i="3"/>
  <c r="X86" i="3"/>
  <c r="AK86" i="3"/>
  <c r="AE86" i="3"/>
  <c r="U86" i="3"/>
  <c r="AA100" i="3"/>
  <c r="AR100" i="3"/>
  <c r="AH100" i="3"/>
  <c r="AU100" i="3"/>
  <c r="X105" i="3"/>
  <c r="AK105" i="3"/>
  <c r="AE105" i="3"/>
  <c r="U105" i="3"/>
  <c r="AA97" i="3"/>
  <c r="AR97" i="3"/>
  <c r="AH97" i="3"/>
  <c r="AU97" i="3"/>
  <c r="AA83" i="3"/>
  <c r="AR83" i="3"/>
  <c r="AH83" i="3"/>
  <c r="AU83" i="3"/>
  <c r="AK88" i="3"/>
  <c r="AU90" i="3"/>
  <c r="AH90" i="3"/>
  <c r="AK117" i="3"/>
  <c r="AU86" i="3"/>
  <c r="AH86" i="3"/>
  <c r="AK102" i="3"/>
  <c r="AU105" i="3"/>
  <c r="AH105" i="3"/>
  <c r="AK95" i="3"/>
  <c r="AK125" i="3"/>
  <c r="AU123" i="3"/>
  <c r="AK87" i="3"/>
  <c r="AU88" i="3"/>
  <c r="AK71" i="3"/>
  <c r="AU117" i="3"/>
  <c r="AK114" i="3"/>
  <c r="AU102" i="3"/>
  <c r="AK94" i="3"/>
  <c r="AU95" i="3"/>
  <c r="U60" i="10"/>
  <c r="H60" i="10" s="1"/>
  <c r="AA45" i="10"/>
  <c r="U49" i="10"/>
  <c r="AA42" i="10"/>
  <c r="U57" i="10"/>
  <c r="H57" i="10" s="1"/>
  <c r="AA50" i="10"/>
  <c r="AA51" i="10"/>
  <c r="AU37" i="10"/>
  <c r="AH37" i="10"/>
  <c r="U37" i="10"/>
  <c r="AU62" i="10"/>
  <c r="AH62" i="10"/>
  <c r="AK51" i="10"/>
  <c r="AU45" i="10"/>
  <c r="AH45" i="10"/>
  <c r="U45" i="10"/>
  <c r="AR37" i="10"/>
  <c r="AK38" i="10"/>
  <c r="X38" i="10"/>
  <c r="AU42" i="10"/>
  <c r="AH42" i="10"/>
  <c r="U42" i="10"/>
  <c r="AR62" i="10"/>
  <c r="AK54" i="10"/>
  <c r="X54" i="10"/>
  <c r="AU50" i="10"/>
  <c r="AH50" i="10"/>
  <c r="U50" i="10"/>
  <c r="AK45" i="10"/>
  <c r="AK42" i="10"/>
  <c r="AK50" i="10"/>
  <c r="AK60" i="10"/>
  <c r="AU51" i="10"/>
  <c r="AK49" i="10"/>
  <c r="AU38" i="10"/>
  <c r="AK57" i="10"/>
  <c r="AU54" i="10"/>
  <c r="X41" i="10"/>
  <c r="AK41" i="10"/>
  <c r="AA41" i="10"/>
  <c r="AO41" i="10"/>
  <c r="AE41" i="10"/>
  <c r="AR41" i="10"/>
  <c r="AH41" i="10"/>
  <c r="BL114" i="3"/>
  <c r="BL122" i="3"/>
  <c r="BO100" i="3"/>
  <c r="BL75" i="3"/>
  <c r="BL125" i="3"/>
  <c r="BL87" i="3"/>
  <c r="BL71" i="3"/>
  <c r="BL94" i="3"/>
  <c r="BI107" i="3"/>
  <c r="BI111" i="3"/>
  <c r="BI97" i="3"/>
  <c r="BO102" i="3"/>
  <c r="BL76" i="3"/>
  <c r="BL59" i="3"/>
  <c r="BL112" i="3"/>
  <c r="AE119" i="3"/>
  <c r="BO115" i="3"/>
  <c r="BO117" i="3"/>
  <c r="AU119" i="3"/>
  <c r="AR119" i="3"/>
  <c r="BL107" i="3"/>
  <c r="BO107" i="3"/>
  <c r="BL106" i="3"/>
  <c r="BL70" i="3"/>
  <c r="BL68" i="3"/>
  <c r="BO68" i="3"/>
  <c r="BL81" i="3"/>
  <c r="BO81" i="3"/>
  <c r="BL115" i="3"/>
  <c r="BL111" i="3"/>
  <c r="BO111" i="3"/>
  <c r="BL123" i="3"/>
  <c r="BL93" i="3"/>
  <c r="BO93" i="3"/>
  <c r="BL88" i="3"/>
  <c r="BO122" i="3"/>
  <c r="BL117" i="3"/>
  <c r="BL102" i="3"/>
  <c r="BL97" i="3"/>
  <c r="BO97" i="3"/>
  <c r="BL95" i="3"/>
  <c r="BL83" i="3"/>
  <c r="BO83" i="3"/>
  <c r="BO106" i="3"/>
  <c r="BO123" i="3"/>
  <c r="BO95" i="3"/>
  <c r="BI84" i="3"/>
  <c r="BI101" i="3"/>
  <c r="BI73" i="3"/>
  <c r="BI91" i="3"/>
  <c r="BI104" i="3"/>
  <c r="BI90" i="3"/>
  <c r="BI86" i="3"/>
  <c r="BI105" i="3"/>
  <c r="BO70" i="3"/>
  <c r="BO88" i="3"/>
  <c r="BI76" i="3"/>
  <c r="BO84" i="3"/>
  <c r="BI59" i="3"/>
  <c r="BO101" i="3"/>
  <c r="BI112" i="3"/>
  <c r="BO73" i="3"/>
  <c r="BI75" i="3"/>
  <c r="BO91" i="3"/>
  <c r="BI125" i="3"/>
  <c r="BO104" i="3"/>
  <c r="BI87" i="3"/>
  <c r="BO90" i="3"/>
  <c r="BI71" i="3"/>
  <c r="BO86" i="3"/>
  <c r="BI114" i="3"/>
  <c r="BO105" i="3"/>
  <c r="BI94" i="3"/>
  <c r="BI106" i="3"/>
  <c r="BL84" i="3"/>
  <c r="BI70" i="3"/>
  <c r="BL101" i="3"/>
  <c r="BI115" i="3"/>
  <c r="BL73" i="3"/>
  <c r="BI81" i="3"/>
  <c r="BL91" i="3"/>
  <c r="BI123" i="3"/>
  <c r="BL104" i="3"/>
  <c r="BI88" i="3"/>
  <c r="BL90" i="3"/>
  <c r="BI117" i="3"/>
  <c r="BL86" i="3"/>
  <c r="BI102" i="3"/>
  <c r="BL105" i="3"/>
  <c r="BI95" i="3"/>
  <c r="BO76" i="3"/>
  <c r="BO59" i="3"/>
  <c r="BO112" i="3"/>
  <c r="BO75" i="3"/>
  <c r="BO125" i="3"/>
  <c r="BO87" i="3"/>
  <c r="BO71" i="3"/>
  <c r="BO114" i="3"/>
  <c r="BO94" i="3"/>
  <c r="BI83" i="3"/>
  <c r="BL119" i="3"/>
  <c r="U119" i="3"/>
  <c r="AH119" i="3"/>
  <c r="BI119" i="3"/>
  <c r="AO119" i="3"/>
  <c r="X119" i="3"/>
  <c r="AK119" i="3"/>
  <c r="BO119" i="3"/>
  <c r="K55" i="10"/>
  <c r="K15" i="10"/>
  <c r="K19" i="10"/>
  <c r="K59" i="10"/>
  <c r="K47" i="10"/>
  <c r="K46" i="10"/>
  <c r="K43" i="10"/>
  <c r="L43" i="10"/>
  <c r="M43" i="10"/>
  <c r="N43" i="10"/>
  <c r="O43" i="10"/>
  <c r="P43" i="10"/>
  <c r="Q43" i="10"/>
  <c r="L55" i="10"/>
  <c r="M55" i="10"/>
  <c r="N55" i="10"/>
  <c r="O55" i="10"/>
  <c r="P55" i="10"/>
  <c r="Q55" i="10"/>
  <c r="L15" i="10"/>
  <c r="M15" i="10"/>
  <c r="N15" i="10"/>
  <c r="O15" i="10"/>
  <c r="P15" i="10"/>
  <c r="Q15" i="10"/>
  <c r="L16" i="10"/>
  <c r="M16" i="10"/>
  <c r="N16" i="10"/>
  <c r="O16" i="10"/>
  <c r="P16" i="10"/>
  <c r="Q16" i="10"/>
  <c r="K58" i="10"/>
  <c r="L58" i="10"/>
  <c r="M58" i="10"/>
  <c r="N58" i="10"/>
  <c r="O58" i="10"/>
  <c r="P58" i="10"/>
  <c r="Q58" i="10"/>
  <c r="L19" i="10"/>
  <c r="M19" i="10"/>
  <c r="N19" i="10"/>
  <c r="O19" i="10"/>
  <c r="P19" i="10"/>
  <c r="Q19" i="10"/>
  <c r="L59" i="10"/>
  <c r="M59" i="10"/>
  <c r="N59" i="10"/>
  <c r="O59" i="10"/>
  <c r="P59" i="10"/>
  <c r="Q59" i="10"/>
  <c r="K48" i="10"/>
  <c r="L48" i="10"/>
  <c r="M48" i="10"/>
  <c r="N48" i="10"/>
  <c r="O48" i="10"/>
  <c r="P48" i="10"/>
  <c r="Q48" i="10"/>
  <c r="L47" i="10"/>
  <c r="M47" i="10"/>
  <c r="N47" i="10"/>
  <c r="O47" i="10"/>
  <c r="P47" i="10"/>
  <c r="Q47" i="10"/>
  <c r="L46" i="10"/>
  <c r="M46" i="10"/>
  <c r="N46" i="10"/>
  <c r="O46" i="10"/>
  <c r="P46" i="10"/>
  <c r="Q46" i="10"/>
  <c r="K3" i="3"/>
  <c r="K54" i="3"/>
  <c r="K63" i="3"/>
  <c r="L3" i="3"/>
  <c r="M3" i="3"/>
  <c r="N3" i="3"/>
  <c r="O3" i="3"/>
  <c r="P3" i="3"/>
  <c r="Q3" i="3"/>
  <c r="K108" i="3"/>
  <c r="L108" i="3"/>
  <c r="M108" i="3"/>
  <c r="N108" i="3"/>
  <c r="O108" i="3"/>
  <c r="P108" i="3"/>
  <c r="Q108" i="3"/>
  <c r="K64" i="3"/>
  <c r="M64" i="3"/>
  <c r="N64" i="3"/>
  <c r="O64" i="3"/>
  <c r="P64" i="3"/>
  <c r="Q64" i="3"/>
  <c r="K36" i="3"/>
  <c r="M36" i="3"/>
  <c r="N36" i="3"/>
  <c r="O36" i="3"/>
  <c r="P36" i="3"/>
  <c r="Q36" i="3"/>
  <c r="M54" i="3"/>
  <c r="N54" i="3"/>
  <c r="O54" i="3"/>
  <c r="P54" i="3"/>
  <c r="Q54" i="3"/>
  <c r="M63" i="3"/>
  <c r="N63" i="3"/>
  <c r="O63" i="3"/>
  <c r="P63" i="3"/>
  <c r="Q63" i="3"/>
  <c r="K85" i="3"/>
  <c r="M85" i="3"/>
  <c r="N85" i="3"/>
  <c r="O85" i="3"/>
  <c r="P85" i="3"/>
  <c r="Q85" i="3"/>
  <c r="K124" i="3"/>
  <c r="M124" i="3"/>
  <c r="N124" i="3"/>
  <c r="O124" i="3"/>
  <c r="P124" i="3"/>
  <c r="Q124" i="3"/>
  <c r="K89" i="3"/>
  <c r="M89" i="3"/>
  <c r="N89" i="3"/>
  <c r="O89" i="3"/>
  <c r="P89" i="3"/>
  <c r="Q89" i="3"/>
  <c r="K77" i="3"/>
  <c r="M77" i="3"/>
  <c r="N77" i="3"/>
  <c r="O77" i="3"/>
  <c r="P77" i="3"/>
  <c r="Q77" i="3"/>
  <c r="K78" i="3"/>
  <c r="M78" i="3"/>
  <c r="N78" i="3"/>
  <c r="O78" i="3"/>
  <c r="P78" i="3"/>
  <c r="Q78" i="3"/>
  <c r="K113" i="3"/>
  <c r="M113" i="3"/>
  <c r="N113" i="3"/>
  <c r="O113" i="3"/>
  <c r="P113" i="3"/>
  <c r="Q113" i="3"/>
  <c r="H54" i="10" l="1"/>
  <c r="H62" i="10"/>
  <c r="BL46" i="10"/>
  <c r="BI19" i="10"/>
  <c r="BL43" i="10"/>
  <c r="BY107" i="3"/>
  <c r="BV107" i="3"/>
  <c r="BI46" i="10"/>
  <c r="BI48" i="10"/>
  <c r="BL58" i="10"/>
  <c r="BI77" i="3"/>
  <c r="BI63" i="3"/>
  <c r="BI36" i="3"/>
  <c r="BL64" i="3"/>
  <c r="BI108" i="3"/>
  <c r="BL36" i="3"/>
  <c r="BL100" i="3"/>
  <c r="BI122" i="3"/>
  <c r="BI68" i="3"/>
  <c r="BI100" i="3"/>
  <c r="BS107" i="3"/>
  <c r="BI93" i="3"/>
  <c r="BI15" i="10"/>
  <c r="BL19" i="10"/>
  <c r="BI16" i="10"/>
  <c r="BI55" i="10"/>
  <c r="H55" i="10" s="1"/>
  <c r="BL47" i="10"/>
  <c r="BL55" i="10"/>
  <c r="BI47" i="10"/>
  <c r="BL48" i="10"/>
  <c r="BO59" i="10"/>
  <c r="BI58" i="10"/>
  <c r="H58" i="10" s="1"/>
  <c r="BL16" i="10"/>
  <c r="BO15" i="10"/>
  <c r="BI43" i="10"/>
  <c r="BO46" i="10"/>
  <c r="BL59" i="10"/>
  <c r="BO19" i="10"/>
  <c r="BL15" i="10"/>
  <c r="BO55" i="10"/>
  <c r="BO47" i="10"/>
  <c r="BI59" i="10"/>
  <c r="H59" i="10" s="1"/>
  <c r="BO58" i="10"/>
  <c r="BO43" i="10"/>
  <c r="BO48" i="10"/>
  <c r="BO16" i="10"/>
  <c r="BI89" i="3"/>
  <c r="BI3" i="3"/>
  <c r="BO108" i="3"/>
  <c r="BL3" i="3"/>
  <c r="BI78" i="3"/>
  <c r="BI85" i="3"/>
  <c r="BL77" i="3"/>
  <c r="BL63" i="3"/>
  <c r="BI113" i="3"/>
  <c r="BL78" i="3"/>
  <c r="BI124" i="3"/>
  <c r="BL85" i="3"/>
  <c r="BO54" i="3"/>
  <c r="BI54" i="3"/>
  <c r="BI64" i="3"/>
  <c r="BO89" i="3"/>
  <c r="BO113" i="3"/>
  <c r="BL89" i="3"/>
  <c r="BO124" i="3"/>
  <c r="BL54" i="3"/>
  <c r="BO36" i="3"/>
  <c r="BL108" i="3"/>
  <c r="BO3" i="3"/>
  <c r="BL113" i="3"/>
  <c r="BO78" i="3"/>
  <c r="BL124" i="3"/>
  <c r="BO85" i="3"/>
  <c r="BO64" i="3"/>
  <c r="BO77" i="3"/>
  <c r="BO63" i="3"/>
  <c r="K16" i="10"/>
  <c r="I59" i="10" l="1"/>
  <c r="J59" i="10" l="1"/>
  <c r="M14" i="3"/>
  <c r="N14" i="3"/>
  <c r="O14" i="3"/>
  <c r="P14" i="3"/>
  <c r="Q14" i="3"/>
  <c r="M20" i="3"/>
  <c r="N20" i="3"/>
  <c r="O20" i="3"/>
  <c r="P20" i="3"/>
  <c r="Q20" i="3"/>
  <c r="M18" i="3"/>
  <c r="N18" i="3"/>
  <c r="O18" i="3"/>
  <c r="P18" i="3"/>
  <c r="Q18" i="3"/>
  <c r="M22" i="3"/>
  <c r="N22" i="3"/>
  <c r="O22" i="3"/>
  <c r="P22" i="3"/>
  <c r="Q22" i="3"/>
  <c r="M17" i="3"/>
  <c r="N17" i="3"/>
  <c r="O17" i="3"/>
  <c r="P17" i="3"/>
  <c r="Q17" i="3"/>
  <c r="M37" i="3"/>
  <c r="N37" i="3"/>
  <c r="O37" i="3"/>
  <c r="P37" i="3"/>
  <c r="Q37" i="3"/>
  <c r="M25" i="3"/>
  <c r="N25" i="3"/>
  <c r="O25" i="3"/>
  <c r="P25" i="3"/>
  <c r="Q25" i="3"/>
  <c r="M24" i="3"/>
  <c r="N24" i="3"/>
  <c r="O24" i="3"/>
  <c r="P24" i="3"/>
  <c r="Q24" i="3"/>
  <c r="M19" i="3"/>
  <c r="N19" i="3"/>
  <c r="O19" i="3"/>
  <c r="P19" i="3"/>
  <c r="Q19" i="3"/>
  <c r="M31" i="3"/>
  <c r="N31" i="3"/>
  <c r="O31" i="3"/>
  <c r="P31" i="3"/>
  <c r="Q31" i="3"/>
  <c r="M7" i="3"/>
  <c r="N7" i="3"/>
  <c r="O7" i="3"/>
  <c r="P7" i="3"/>
  <c r="Q7" i="3"/>
  <c r="M13" i="3"/>
  <c r="N13" i="3"/>
  <c r="O13" i="3"/>
  <c r="P13" i="3"/>
  <c r="Q13" i="3"/>
  <c r="M15" i="3"/>
  <c r="N15" i="3"/>
  <c r="O15" i="3"/>
  <c r="P15" i="3"/>
  <c r="Q15" i="3"/>
  <c r="M9" i="3"/>
  <c r="N9" i="3"/>
  <c r="O9" i="3"/>
  <c r="P9" i="3"/>
  <c r="Q9" i="3"/>
  <c r="M11" i="3"/>
  <c r="N11" i="3"/>
  <c r="O11" i="3"/>
  <c r="P11" i="3"/>
  <c r="Q11" i="3"/>
  <c r="BS94" i="3"/>
  <c r="M16" i="3"/>
  <c r="N16" i="3"/>
  <c r="O16" i="3"/>
  <c r="P16" i="3"/>
  <c r="Q16" i="3"/>
  <c r="M10" i="3"/>
  <c r="N10" i="3"/>
  <c r="O10" i="3"/>
  <c r="P10" i="3"/>
  <c r="Q10" i="3"/>
  <c r="M21" i="3"/>
  <c r="N21" i="3"/>
  <c r="O21" i="3"/>
  <c r="P21" i="3"/>
  <c r="Q21" i="3"/>
  <c r="M8" i="3"/>
  <c r="N8" i="3"/>
  <c r="O8" i="3"/>
  <c r="P8" i="3"/>
  <c r="Q8" i="3"/>
  <c r="M5" i="3"/>
  <c r="N5" i="3"/>
  <c r="O5" i="3"/>
  <c r="P5" i="3"/>
  <c r="Q5" i="3"/>
  <c r="M4" i="3"/>
  <c r="N4" i="3"/>
  <c r="O4" i="3"/>
  <c r="P4" i="3"/>
  <c r="Q4" i="3"/>
  <c r="M6" i="3"/>
  <c r="N6" i="3"/>
  <c r="O6" i="3"/>
  <c r="P6" i="3"/>
  <c r="Q6" i="3"/>
  <c r="M28" i="3"/>
  <c r="N28" i="3"/>
  <c r="O28" i="3"/>
  <c r="P28" i="3"/>
  <c r="Q28" i="3"/>
  <c r="M79" i="3"/>
  <c r="N79" i="3"/>
  <c r="O79" i="3"/>
  <c r="P79" i="3"/>
  <c r="Q79" i="3"/>
  <c r="M60" i="3"/>
  <c r="N60" i="3"/>
  <c r="O60" i="3"/>
  <c r="P60" i="3"/>
  <c r="Q60" i="3"/>
  <c r="M47" i="3"/>
  <c r="N47" i="3"/>
  <c r="O47" i="3"/>
  <c r="P47" i="3"/>
  <c r="Q47" i="3"/>
  <c r="M120" i="3"/>
  <c r="N120" i="3"/>
  <c r="O120" i="3"/>
  <c r="P120" i="3"/>
  <c r="Q120" i="3"/>
  <c r="M80" i="3"/>
  <c r="N80" i="3"/>
  <c r="O80" i="3"/>
  <c r="P80" i="3"/>
  <c r="Q80" i="3"/>
  <c r="M66" i="3"/>
  <c r="N66" i="3"/>
  <c r="O66" i="3"/>
  <c r="P66" i="3"/>
  <c r="Q66" i="3"/>
  <c r="M82" i="3"/>
  <c r="N82" i="3"/>
  <c r="O82" i="3"/>
  <c r="P82" i="3"/>
  <c r="Q82" i="3"/>
  <c r="M98" i="3"/>
  <c r="N98" i="3"/>
  <c r="O98" i="3"/>
  <c r="P98" i="3"/>
  <c r="Q98" i="3"/>
  <c r="M35" i="3"/>
  <c r="N35" i="3"/>
  <c r="O35" i="3"/>
  <c r="P35" i="3"/>
  <c r="Q35" i="3"/>
  <c r="M34" i="3"/>
  <c r="N34" i="3"/>
  <c r="O34" i="3"/>
  <c r="P34" i="3"/>
  <c r="Q34" i="3"/>
  <c r="M32" i="3"/>
  <c r="N32" i="3"/>
  <c r="O32" i="3"/>
  <c r="P32" i="3"/>
  <c r="Q32" i="3"/>
  <c r="M26" i="3"/>
  <c r="N26" i="3"/>
  <c r="O26" i="3"/>
  <c r="P26" i="3"/>
  <c r="Q26" i="3"/>
  <c r="M49" i="3"/>
  <c r="N49" i="3"/>
  <c r="O49" i="3"/>
  <c r="P49" i="3"/>
  <c r="Q49" i="3"/>
  <c r="M23" i="3"/>
  <c r="N23" i="3"/>
  <c r="O23" i="3"/>
  <c r="P23" i="3"/>
  <c r="Q23" i="3"/>
  <c r="M56" i="3"/>
  <c r="N56" i="3"/>
  <c r="O56" i="3"/>
  <c r="P56" i="3"/>
  <c r="Q56" i="3"/>
  <c r="L27" i="3"/>
  <c r="M27" i="3"/>
  <c r="N27" i="3"/>
  <c r="O27" i="3"/>
  <c r="P27" i="3"/>
  <c r="Q27" i="3"/>
  <c r="M48" i="3"/>
  <c r="N48" i="3"/>
  <c r="O48" i="3"/>
  <c r="P48" i="3"/>
  <c r="Q48" i="3"/>
  <c r="M62" i="3"/>
  <c r="N62" i="3"/>
  <c r="O62" i="3"/>
  <c r="P62" i="3"/>
  <c r="Q62" i="3"/>
  <c r="M40" i="3"/>
  <c r="N40" i="3"/>
  <c r="O40" i="3"/>
  <c r="P40" i="3"/>
  <c r="Q40" i="3"/>
  <c r="M45" i="3"/>
  <c r="N45" i="3"/>
  <c r="O45" i="3"/>
  <c r="P45" i="3"/>
  <c r="Q45" i="3"/>
  <c r="M51" i="3"/>
  <c r="N51" i="3"/>
  <c r="O51" i="3"/>
  <c r="P51" i="3"/>
  <c r="Q51" i="3"/>
  <c r="M96" i="3"/>
  <c r="N96" i="3"/>
  <c r="O96" i="3"/>
  <c r="P96" i="3"/>
  <c r="Q96" i="3"/>
  <c r="L69" i="3"/>
  <c r="M69" i="3"/>
  <c r="N69" i="3"/>
  <c r="O69" i="3"/>
  <c r="P69" i="3"/>
  <c r="Q69" i="3"/>
  <c r="M33" i="3"/>
  <c r="N33" i="3"/>
  <c r="O33" i="3"/>
  <c r="P33" i="3"/>
  <c r="Q33" i="3"/>
  <c r="M42" i="3"/>
  <c r="N42" i="3"/>
  <c r="O42" i="3"/>
  <c r="P42" i="3"/>
  <c r="Q42" i="3"/>
  <c r="M39" i="3"/>
  <c r="N39" i="3"/>
  <c r="O39" i="3"/>
  <c r="P39" i="3"/>
  <c r="Q39" i="3"/>
  <c r="M67" i="3"/>
  <c r="N67" i="3"/>
  <c r="O67" i="3"/>
  <c r="P67" i="3"/>
  <c r="Q67" i="3"/>
  <c r="M46" i="3"/>
  <c r="N46" i="3"/>
  <c r="O46" i="3"/>
  <c r="P46" i="3"/>
  <c r="Q46" i="3"/>
  <c r="M53" i="3"/>
  <c r="N53" i="3"/>
  <c r="O53" i="3"/>
  <c r="P53" i="3"/>
  <c r="Q53" i="3"/>
  <c r="M61" i="3"/>
  <c r="N61" i="3"/>
  <c r="O61" i="3"/>
  <c r="P61" i="3"/>
  <c r="Q61" i="3"/>
  <c r="M29" i="3"/>
  <c r="N29" i="3"/>
  <c r="O29" i="3"/>
  <c r="P29" i="3"/>
  <c r="Q29" i="3"/>
  <c r="M52" i="3"/>
  <c r="N52" i="3"/>
  <c r="O52" i="3"/>
  <c r="P52" i="3"/>
  <c r="Q52" i="3"/>
  <c r="M57" i="3"/>
  <c r="N57" i="3"/>
  <c r="O57" i="3"/>
  <c r="P57" i="3"/>
  <c r="Q57" i="3"/>
  <c r="M99" i="3"/>
  <c r="N99" i="3"/>
  <c r="O99" i="3"/>
  <c r="P99" i="3"/>
  <c r="Q99" i="3"/>
  <c r="M55" i="3"/>
  <c r="N55" i="3"/>
  <c r="O55" i="3"/>
  <c r="P55" i="3"/>
  <c r="Q55" i="3"/>
  <c r="M92" i="3"/>
  <c r="BS92" i="3" s="1"/>
  <c r="N92" i="3"/>
  <c r="O92" i="3"/>
  <c r="P92" i="3"/>
  <c r="Q92" i="3"/>
  <c r="M72" i="3"/>
  <c r="N72" i="3"/>
  <c r="O72" i="3"/>
  <c r="P72" i="3"/>
  <c r="Q72" i="3"/>
  <c r="M30" i="3"/>
  <c r="N30" i="3"/>
  <c r="O30" i="3"/>
  <c r="P30" i="3"/>
  <c r="Q30" i="3"/>
  <c r="M38" i="3"/>
  <c r="N38" i="3"/>
  <c r="O38" i="3"/>
  <c r="P38" i="3"/>
  <c r="Q38" i="3"/>
  <c r="M41" i="3"/>
  <c r="N41" i="3"/>
  <c r="O41" i="3"/>
  <c r="P41" i="3"/>
  <c r="Q41" i="3"/>
  <c r="M110" i="3"/>
  <c r="N110" i="3"/>
  <c r="O110" i="3"/>
  <c r="P110" i="3"/>
  <c r="Q110" i="3"/>
  <c r="M118" i="3"/>
  <c r="BS119" i="3" s="1"/>
  <c r="N118" i="3"/>
  <c r="O118" i="3"/>
  <c r="P118" i="3"/>
  <c r="Q118" i="3"/>
  <c r="M109" i="3"/>
  <c r="N109" i="3"/>
  <c r="O109" i="3"/>
  <c r="P109" i="3"/>
  <c r="Q109" i="3"/>
  <c r="M74" i="3"/>
  <c r="N74" i="3"/>
  <c r="O74" i="3"/>
  <c r="P74" i="3"/>
  <c r="Q74" i="3"/>
  <c r="M121" i="3"/>
  <c r="N121" i="3"/>
  <c r="O121" i="3"/>
  <c r="P121" i="3"/>
  <c r="Q121" i="3"/>
  <c r="M44" i="3"/>
  <c r="N44" i="3"/>
  <c r="O44" i="3"/>
  <c r="P44" i="3"/>
  <c r="Q44" i="3"/>
  <c r="M103" i="3"/>
  <c r="N103" i="3"/>
  <c r="O103" i="3"/>
  <c r="P103" i="3"/>
  <c r="Q103" i="3"/>
  <c r="M58" i="3"/>
  <c r="N58" i="3"/>
  <c r="O58" i="3"/>
  <c r="P58" i="3"/>
  <c r="Q58" i="3"/>
  <c r="M43" i="3"/>
  <c r="N43" i="3"/>
  <c r="O43" i="3"/>
  <c r="P43" i="3"/>
  <c r="Q43" i="3"/>
  <c r="L116" i="3"/>
  <c r="M116" i="3"/>
  <c r="N116" i="3"/>
  <c r="O116" i="3"/>
  <c r="P116" i="3"/>
  <c r="Q116" i="3"/>
  <c r="L50" i="3"/>
  <c r="M50" i="3"/>
  <c r="N50" i="3"/>
  <c r="O50" i="3"/>
  <c r="P50" i="3"/>
  <c r="Q50" i="3"/>
  <c r="M65" i="3"/>
  <c r="N65" i="3"/>
  <c r="O65" i="3"/>
  <c r="P65" i="3"/>
  <c r="Q65" i="3"/>
  <c r="P12" i="10"/>
  <c r="P29" i="10"/>
  <c r="P14" i="10"/>
  <c r="P6" i="10"/>
  <c r="P11" i="10"/>
  <c r="P22" i="10"/>
  <c r="P7" i="10"/>
  <c r="P53" i="10"/>
  <c r="P10" i="10"/>
  <c r="P9" i="10"/>
  <c r="P8" i="10"/>
  <c r="P3" i="10"/>
  <c r="P21" i="10"/>
  <c r="P30" i="10"/>
  <c r="P4" i="10"/>
  <c r="P17" i="10"/>
  <c r="P20" i="10"/>
  <c r="P5" i="10"/>
  <c r="P18" i="10"/>
  <c r="P35" i="10"/>
  <c r="P61" i="10"/>
  <c r="P24" i="10"/>
  <c r="P56" i="10"/>
  <c r="P23" i="10"/>
  <c r="P39" i="10"/>
  <c r="P28" i="10"/>
  <c r="P27" i="10"/>
  <c r="P40" i="10"/>
  <c r="P44" i="10"/>
  <c r="P25" i="10"/>
  <c r="P33" i="10"/>
  <c r="P36" i="10"/>
  <c r="P32" i="10"/>
  <c r="P52" i="10"/>
  <c r="P26" i="10"/>
  <c r="P34" i="10"/>
  <c r="P31" i="10"/>
  <c r="P13" i="10"/>
  <c r="L12" i="10"/>
  <c r="M12" i="10"/>
  <c r="N12" i="10"/>
  <c r="O12" i="10"/>
  <c r="Q12" i="10"/>
  <c r="L29" i="10"/>
  <c r="M29" i="10"/>
  <c r="N29" i="10"/>
  <c r="O29" i="10"/>
  <c r="Q29" i="10"/>
  <c r="L14" i="10"/>
  <c r="M14" i="10"/>
  <c r="N14" i="10"/>
  <c r="O14" i="10"/>
  <c r="Q14" i="10"/>
  <c r="L6" i="10"/>
  <c r="M6" i="10"/>
  <c r="N6" i="10"/>
  <c r="O6" i="10"/>
  <c r="Q6" i="10"/>
  <c r="L11" i="10"/>
  <c r="M11" i="10"/>
  <c r="N11" i="10"/>
  <c r="O11" i="10"/>
  <c r="Q11" i="10"/>
  <c r="L22" i="10"/>
  <c r="M22" i="10"/>
  <c r="N22" i="10"/>
  <c r="O22" i="10"/>
  <c r="Q22" i="10"/>
  <c r="L7" i="10"/>
  <c r="M7" i="10"/>
  <c r="N7" i="10"/>
  <c r="O7" i="10"/>
  <c r="Q7" i="10"/>
  <c r="L53" i="10"/>
  <c r="M53" i="10"/>
  <c r="N53" i="10"/>
  <c r="O53" i="10"/>
  <c r="Q53" i="10"/>
  <c r="L10" i="10"/>
  <c r="M10" i="10"/>
  <c r="N10" i="10"/>
  <c r="O10" i="10"/>
  <c r="Q10" i="10"/>
  <c r="L9" i="10"/>
  <c r="M9" i="10"/>
  <c r="N9" i="10"/>
  <c r="O9" i="10"/>
  <c r="Q9" i="10"/>
  <c r="L8" i="10"/>
  <c r="M8" i="10"/>
  <c r="N8" i="10"/>
  <c r="O8" i="10"/>
  <c r="Q8" i="10"/>
  <c r="L3" i="10"/>
  <c r="M3" i="10"/>
  <c r="N3" i="10"/>
  <c r="O3" i="10"/>
  <c r="Q3" i="10"/>
  <c r="L21" i="10"/>
  <c r="M21" i="10"/>
  <c r="N21" i="10"/>
  <c r="O21" i="10"/>
  <c r="Q21" i="10"/>
  <c r="L30" i="10"/>
  <c r="M30" i="10"/>
  <c r="N30" i="10"/>
  <c r="O30" i="10"/>
  <c r="Q30" i="10"/>
  <c r="L4" i="10"/>
  <c r="M4" i="10"/>
  <c r="N4" i="10"/>
  <c r="O4" i="10"/>
  <c r="Q4" i="10"/>
  <c r="L17" i="10"/>
  <c r="M17" i="10"/>
  <c r="N17" i="10"/>
  <c r="O17" i="10"/>
  <c r="Q17" i="10"/>
  <c r="L20" i="10"/>
  <c r="M20" i="10"/>
  <c r="N20" i="10"/>
  <c r="O20" i="10"/>
  <c r="Q20" i="10"/>
  <c r="L5" i="10"/>
  <c r="M5" i="10"/>
  <c r="N5" i="10"/>
  <c r="O5" i="10"/>
  <c r="Q5" i="10"/>
  <c r="L18" i="10"/>
  <c r="M18" i="10"/>
  <c r="N18" i="10"/>
  <c r="O18" i="10"/>
  <c r="Q18" i="10"/>
  <c r="L35" i="10"/>
  <c r="M35" i="10"/>
  <c r="N35" i="10"/>
  <c r="O35" i="10"/>
  <c r="Q35" i="10"/>
  <c r="L61" i="10"/>
  <c r="M61" i="10"/>
  <c r="N61" i="10"/>
  <c r="O61" i="10"/>
  <c r="Q61" i="10"/>
  <c r="L24" i="10"/>
  <c r="M24" i="10"/>
  <c r="N24" i="10"/>
  <c r="O24" i="10"/>
  <c r="Q24" i="10"/>
  <c r="L56" i="10"/>
  <c r="M56" i="10"/>
  <c r="N56" i="10"/>
  <c r="O56" i="10"/>
  <c r="Q56" i="10"/>
  <c r="L23" i="10"/>
  <c r="M23" i="10"/>
  <c r="N23" i="10"/>
  <c r="O23" i="10"/>
  <c r="Q23" i="10"/>
  <c r="L39" i="10"/>
  <c r="M39" i="10"/>
  <c r="N39" i="10"/>
  <c r="O39" i="10"/>
  <c r="Q39" i="10"/>
  <c r="L28" i="10"/>
  <c r="M28" i="10"/>
  <c r="N28" i="10"/>
  <c r="O28" i="10"/>
  <c r="Q28" i="10"/>
  <c r="L27" i="10"/>
  <c r="M27" i="10"/>
  <c r="N27" i="10"/>
  <c r="O27" i="10"/>
  <c r="Q27" i="10"/>
  <c r="L40" i="10"/>
  <c r="M40" i="10"/>
  <c r="N40" i="10"/>
  <c r="O40" i="10"/>
  <c r="Q40" i="10"/>
  <c r="L44" i="10"/>
  <c r="M44" i="10"/>
  <c r="N44" i="10"/>
  <c r="O44" i="10"/>
  <c r="Q44" i="10"/>
  <c r="L25" i="10"/>
  <c r="M25" i="10"/>
  <c r="N25" i="10"/>
  <c r="O25" i="10"/>
  <c r="Q25" i="10"/>
  <c r="L33" i="10"/>
  <c r="M33" i="10"/>
  <c r="N33" i="10"/>
  <c r="O33" i="10"/>
  <c r="Q33" i="10"/>
  <c r="L36" i="10"/>
  <c r="BS48" i="10" s="1"/>
  <c r="H48" i="10" s="1"/>
  <c r="M36" i="10"/>
  <c r="N36" i="10"/>
  <c r="O36" i="10"/>
  <c r="Q36" i="10"/>
  <c r="L32" i="10"/>
  <c r="M32" i="10"/>
  <c r="N32" i="10"/>
  <c r="O32" i="10"/>
  <c r="Q32" i="10"/>
  <c r="L52" i="10"/>
  <c r="M52" i="10"/>
  <c r="N52" i="10"/>
  <c r="O52" i="10"/>
  <c r="Q52" i="10"/>
  <c r="L26" i="10"/>
  <c r="M26" i="10"/>
  <c r="N26" i="10"/>
  <c r="O26" i="10"/>
  <c r="Q26" i="10"/>
  <c r="L34" i="10"/>
  <c r="M34" i="10"/>
  <c r="N34" i="10"/>
  <c r="O34" i="10"/>
  <c r="Q34" i="10"/>
  <c r="L31" i="10"/>
  <c r="M31" i="10"/>
  <c r="N31" i="10"/>
  <c r="O31" i="10"/>
  <c r="Q31" i="10"/>
  <c r="K14" i="3"/>
  <c r="K20" i="3"/>
  <c r="K18" i="3"/>
  <c r="K22" i="3"/>
  <c r="K17" i="3"/>
  <c r="K37" i="3"/>
  <c r="K25" i="3"/>
  <c r="K24" i="3"/>
  <c r="K19" i="3"/>
  <c r="K31" i="3"/>
  <c r="K7" i="3"/>
  <c r="K13" i="3"/>
  <c r="K15" i="3"/>
  <c r="K9" i="3"/>
  <c r="K11" i="3"/>
  <c r="K16" i="3"/>
  <c r="K21" i="3"/>
  <c r="K8" i="3"/>
  <c r="K5" i="3"/>
  <c r="K4" i="3"/>
  <c r="K6" i="3"/>
  <c r="K28" i="3"/>
  <c r="K60" i="3"/>
  <c r="K47" i="3"/>
  <c r="K120" i="3"/>
  <c r="K66" i="3"/>
  <c r="K34" i="3"/>
  <c r="K32" i="3"/>
  <c r="K26" i="3"/>
  <c r="K49" i="3"/>
  <c r="K23" i="3"/>
  <c r="K56" i="3"/>
  <c r="K40" i="3"/>
  <c r="K45" i="3"/>
  <c r="K51" i="3"/>
  <c r="K96" i="3"/>
  <c r="K69" i="3"/>
  <c r="K42" i="3"/>
  <c r="K39" i="3"/>
  <c r="K67" i="3"/>
  <c r="K46" i="3"/>
  <c r="K53" i="3"/>
  <c r="K61" i="3"/>
  <c r="K29" i="3"/>
  <c r="K52" i="3"/>
  <c r="K57" i="3"/>
  <c r="K99" i="3"/>
  <c r="K55" i="3"/>
  <c r="K92" i="3"/>
  <c r="K72" i="3"/>
  <c r="K30" i="3"/>
  <c r="K38" i="3"/>
  <c r="K41" i="3"/>
  <c r="K110" i="3"/>
  <c r="K118" i="3"/>
  <c r="K109" i="3"/>
  <c r="K13" i="10"/>
  <c r="Q13" i="10"/>
  <c r="Q12" i="3"/>
  <c r="P12" i="3"/>
  <c r="M12" i="3"/>
  <c r="BS44" i="10" l="1"/>
  <c r="BY92" i="3"/>
  <c r="BV92" i="3"/>
  <c r="BV119" i="3"/>
  <c r="BY119" i="3"/>
  <c r="BS99" i="3"/>
  <c r="BS121" i="3"/>
  <c r="BS78" i="3"/>
  <c r="BV95" i="3"/>
  <c r="BY95" i="3"/>
  <c r="BY118" i="3"/>
  <c r="BV118" i="3"/>
  <c r="BV112" i="3"/>
  <c r="BY112" i="3"/>
  <c r="BY94" i="3"/>
  <c r="BV94" i="3"/>
  <c r="BS98" i="3"/>
  <c r="BS125" i="3"/>
  <c r="BS86" i="3"/>
  <c r="BV99" i="3"/>
  <c r="BY99" i="3"/>
  <c r="BV121" i="3"/>
  <c r="BY121" i="3"/>
  <c r="BY78" i="3"/>
  <c r="BV78" i="3"/>
  <c r="BV98" i="3"/>
  <c r="BY98" i="3"/>
  <c r="BV125" i="3"/>
  <c r="BY125" i="3"/>
  <c r="BY86" i="3"/>
  <c r="BV86" i="3"/>
  <c r="BS95" i="3"/>
  <c r="BS118" i="3"/>
  <c r="BS112" i="3"/>
  <c r="BS110" i="3"/>
  <c r="BS106" i="3"/>
  <c r="BS93" i="3"/>
  <c r="BS100" i="3"/>
  <c r="BS117" i="3"/>
  <c r="BS120" i="3"/>
  <c r="BS97" i="3"/>
  <c r="BS115" i="3"/>
  <c r="BS111" i="3"/>
  <c r="BS103" i="3"/>
  <c r="BS116" i="3"/>
  <c r="BS113" i="3"/>
  <c r="BV110" i="3"/>
  <c r="BY110" i="3"/>
  <c r="BY106" i="3"/>
  <c r="BV106" i="3"/>
  <c r="BV93" i="3"/>
  <c r="BY93" i="3"/>
  <c r="BV100" i="3"/>
  <c r="BY100" i="3"/>
  <c r="BY117" i="3"/>
  <c r="BV117" i="3"/>
  <c r="BY120" i="3"/>
  <c r="BV120" i="3"/>
  <c r="BY97" i="3"/>
  <c r="BV97" i="3"/>
  <c r="BV115" i="3"/>
  <c r="BY115" i="3"/>
  <c r="BV111" i="3"/>
  <c r="BY111" i="3"/>
  <c r="BV103" i="3"/>
  <c r="BY103" i="3"/>
  <c r="BV116" i="3"/>
  <c r="BY116" i="3"/>
  <c r="BY113" i="3"/>
  <c r="BV113" i="3"/>
  <c r="BS122" i="3"/>
  <c r="BS109" i="3"/>
  <c r="BS105" i="3"/>
  <c r="BS90" i="3"/>
  <c r="BS101" i="3"/>
  <c r="BS104" i="3"/>
  <c r="BS96" i="3"/>
  <c r="BS108" i="3"/>
  <c r="BS114" i="3"/>
  <c r="H113" i="3" s="1"/>
  <c r="BS123" i="3"/>
  <c r="BS91" i="3"/>
  <c r="BS124" i="3"/>
  <c r="BS102" i="3"/>
  <c r="BY122" i="3"/>
  <c r="BV122" i="3"/>
  <c r="BY109" i="3"/>
  <c r="BV109" i="3"/>
  <c r="BY105" i="3"/>
  <c r="BV105" i="3"/>
  <c r="BV90" i="3"/>
  <c r="BY90" i="3"/>
  <c r="BY101" i="3"/>
  <c r="BV101" i="3"/>
  <c r="BV104" i="3"/>
  <c r="BY104" i="3"/>
  <c r="BV96" i="3"/>
  <c r="BY96" i="3"/>
  <c r="BY108" i="3"/>
  <c r="BV108" i="3"/>
  <c r="BY114" i="3"/>
  <c r="BV114" i="3"/>
  <c r="BY123" i="3"/>
  <c r="BV123" i="3"/>
  <c r="BY91" i="3"/>
  <c r="BV91" i="3"/>
  <c r="BY124" i="3"/>
  <c r="BV124" i="3"/>
  <c r="BY102" i="3"/>
  <c r="BV102" i="3"/>
  <c r="BS46" i="10"/>
  <c r="H46" i="10" s="1"/>
  <c r="BV46" i="10"/>
  <c r="BY46" i="10"/>
  <c r="BV48" i="10"/>
  <c r="BY48" i="10"/>
  <c r="BV44" i="10"/>
  <c r="BY44" i="10"/>
  <c r="BY50" i="10"/>
  <c r="BV50" i="10"/>
  <c r="BS51" i="10"/>
  <c r="H51" i="10" s="1"/>
  <c r="BS42" i="10"/>
  <c r="H42" i="10" s="1"/>
  <c r="BV51" i="10"/>
  <c r="BY51" i="10"/>
  <c r="BS47" i="10"/>
  <c r="H47" i="10" s="1"/>
  <c r="BV45" i="10"/>
  <c r="BY45" i="10"/>
  <c r="BV43" i="10"/>
  <c r="BY43" i="10"/>
  <c r="BY42" i="10"/>
  <c r="BV42" i="10"/>
  <c r="BV47" i="10"/>
  <c r="BY47" i="10"/>
  <c r="BS49" i="10"/>
  <c r="H49" i="10" s="1"/>
  <c r="BS50" i="10"/>
  <c r="H50" i="10" s="1"/>
  <c r="BV49" i="10"/>
  <c r="BY49" i="10"/>
  <c r="BS45" i="10"/>
  <c r="H45" i="10" s="1"/>
  <c r="BS43" i="10"/>
  <c r="H43" i="10" s="1"/>
  <c r="BY18" i="3"/>
  <c r="BV83" i="3"/>
  <c r="BY83" i="3"/>
  <c r="BY81" i="3"/>
  <c r="BV81" i="3"/>
  <c r="BS89" i="3"/>
  <c r="BS79" i="3"/>
  <c r="BS80" i="3"/>
  <c r="BY85" i="3"/>
  <c r="BV85" i="3"/>
  <c r="BY89" i="3"/>
  <c r="BV89" i="3"/>
  <c r="BV79" i="3"/>
  <c r="BY79" i="3"/>
  <c r="BY80" i="3"/>
  <c r="BV80" i="3"/>
  <c r="BY84" i="3"/>
  <c r="BV84" i="3"/>
  <c r="BY88" i="3"/>
  <c r="BV88" i="3"/>
  <c r="BV87" i="3"/>
  <c r="BY87" i="3"/>
  <c r="BS85" i="3"/>
  <c r="BS83" i="3"/>
  <c r="BS81" i="3"/>
  <c r="BS84" i="3"/>
  <c r="BS88" i="3"/>
  <c r="BS87" i="3"/>
  <c r="BY57" i="3"/>
  <c r="BI25" i="3"/>
  <c r="BO19" i="3"/>
  <c r="BV52" i="3"/>
  <c r="BI14" i="3"/>
  <c r="BI18" i="3"/>
  <c r="BY53" i="3"/>
  <c r="BY52" i="3"/>
  <c r="BI109" i="3"/>
  <c r="BL66" i="3"/>
  <c r="BL13" i="3"/>
  <c r="BS46" i="3"/>
  <c r="BO23" i="3"/>
  <c r="BI82" i="3"/>
  <c r="BO47" i="3"/>
  <c r="BS47" i="3"/>
  <c r="BV72" i="3"/>
  <c r="BY61" i="3"/>
  <c r="BV38" i="3"/>
  <c r="BS54" i="3"/>
  <c r="BO74" i="3"/>
  <c r="BL41" i="3"/>
  <c r="BI60" i="3"/>
  <c r="BI24" i="3"/>
  <c r="BO72" i="3"/>
  <c r="BO120" i="3"/>
  <c r="BS63" i="3"/>
  <c r="BV39" i="3"/>
  <c r="BL60" i="3"/>
  <c r="BO6" i="3"/>
  <c r="BS62" i="3"/>
  <c r="BI28" i="3"/>
  <c r="BV18" i="3"/>
  <c r="I95" i="3" s="1"/>
  <c r="BO15" i="3"/>
  <c r="BV76" i="3"/>
  <c r="BO14" i="3"/>
  <c r="BI44" i="3"/>
  <c r="BV48" i="3"/>
  <c r="BL43" i="3"/>
  <c r="BI92" i="3"/>
  <c r="BO33" i="3"/>
  <c r="BL51" i="3"/>
  <c r="BS75" i="3"/>
  <c r="BO26" i="3"/>
  <c r="BS39" i="3"/>
  <c r="BL98" i="3"/>
  <c r="BS28" i="3"/>
  <c r="BL4" i="3"/>
  <c r="BI5" i="3"/>
  <c r="BY72" i="3"/>
  <c r="BI45" i="3"/>
  <c r="BY31" i="3"/>
  <c r="BO28" i="3"/>
  <c r="BI4" i="3"/>
  <c r="BO21" i="3"/>
  <c r="BS3" i="10"/>
  <c r="BI99" i="3"/>
  <c r="BY73" i="3"/>
  <c r="BV77" i="3"/>
  <c r="BV60" i="3"/>
  <c r="BL46" i="3"/>
  <c r="BL28" i="3"/>
  <c r="BY64" i="3"/>
  <c r="BO57" i="3"/>
  <c r="BO43" i="3"/>
  <c r="BY56" i="3"/>
  <c r="BL44" i="3"/>
  <c r="BO44" i="3"/>
  <c r="BO110" i="3"/>
  <c r="BL92" i="3"/>
  <c r="BV35" i="3"/>
  <c r="BL49" i="3"/>
  <c r="BV64" i="3"/>
  <c r="BO82" i="3"/>
  <c r="BV17" i="3"/>
  <c r="BO116" i="3"/>
  <c r="BV68" i="3"/>
  <c r="BY76" i="3"/>
  <c r="BY49" i="3"/>
  <c r="BY60" i="3"/>
  <c r="BO52" i="3"/>
  <c r="BS58" i="3"/>
  <c r="BY43" i="3"/>
  <c r="BL26" i="3"/>
  <c r="BY36" i="3"/>
  <c r="BV9" i="3"/>
  <c r="BV7" i="3"/>
  <c r="BI37" i="3"/>
  <c r="BO22" i="3"/>
  <c r="BL14" i="3"/>
  <c r="BS32" i="3"/>
  <c r="H87" i="3" s="1"/>
  <c r="BI66" i="3"/>
  <c r="BS33" i="3"/>
  <c r="BI47" i="3"/>
  <c r="BI16" i="3"/>
  <c r="BS16" i="3"/>
  <c r="BY14" i="3"/>
  <c r="BL24" i="3"/>
  <c r="BL22" i="3"/>
  <c r="BL58" i="3"/>
  <c r="BI58" i="3"/>
  <c r="BO118" i="3"/>
  <c r="BS66" i="3"/>
  <c r="BI61" i="3"/>
  <c r="BI39" i="3"/>
  <c r="BL42" i="3"/>
  <c r="BL33" i="3"/>
  <c r="BS45" i="3"/>
  <c r="BY34" i="3"/>
  <c r="BO4" i="3"/>
  <c r="BL16" i="3"/>
  <c r="BV14" i="3"/>
  <c r="BY29" i="10"/>
  <c r="BV29" i="10"/>
  <c r="BO31" i="10"/>
  <c r="BS25" i="10"/>
  <c r="BI34" i="10"/>
  <c r="BY30" i="10"/>
  <c r="BV30" i="10"/>
  <c r="BL52" i="10"/>
  <c r="BO52" i="10"/>
  <c r="BS26" i="10"/>
  <c r="BI32" i="10"/>
  <c r="BY18" i="10"/>
  <c r="BL25" i="10"/>
  <c r="BO25" i="10"/>
  <c r="BV18" i="10"/>
  <c r="BS27" i="10"/>
  <c r="BI44" i="10"/>
  <c r="BL28" i="10"/>
  <c r="BY36" i="10"/>
  <c r="BO28" i="10"/>
  <c r="BV36" i="10"/>
  <c r="BI39" i="10"/>
  <c r="BY22" i="10"/>
  <c r="BL24" i="10"/>
  <c r="BO24" i="10"/>
  <c r="BV22" i="10"/>
  <c r="BI61" i="10"/>
  <c r="H61" i="10" s="1"/>
  <c r="BS37" i="10"/>
  <c r="H37" i="10" s="1"/>
  <c r="BI20" i="10"/>
  <c r="BL30" i="10"/>
  <c r="BO30" i="10"/>
  <c r="BY32" i="10"/>
  <c r="BV32" i="10"/>
  <c r="BS28" i="10"/>
  <c r="BI21" i="10"/>
  <c r="BV6" i="10"/>
  <c r="BY6" i="10"/>
  <c r="BL9" i="10"/>
  <c r="BO9" i="10"/>
  <c r="BO53" i="10"/>
  <c r="BL53" i="10"/>
  <c r="BV31" i="10"/>
  <c r="BY31" i="10"/>
  <c r="BI7" i="10"/>
  <c r="BS24" i="10"/>
  <c r="BO6" i="10"/>
  <c r="BV5" i="10"/>
  <c r="BY5" i="10"/>
  <c r="BL6" i="10"/>
  <c r="BI14" i="10"/>
  <c r="BL31" i="10"/>
  <c r="BL34" i="10"/>
  <c r="BV25" i="10"/>
  <c r="BY25" i="10"/>
  <c r="BY26" i="10"/>
  <c r="BL32" i="10"/>
  <c r="BO32" i="10"/>
  <c r="BV26" i="10"/>
  <c r="BS38" i="10"/>
  <c r="BI36" i="10"/>
  <c r="BV27" i="10"/>
  <c r="BY27" i="10"/>
  <c r="BL44" i="10"/>
  <c r="BO44" i="10"/>
  <c r="BS21" i="10"/>
  <c r="BI40" i="10"/>
  <c r="BL39" i="10"/>
  <c r="BO39" i="10"/>
  <c r="BI23" i="10"/>
  <c r="BY37" i="10"/>
  <c r="BL61" i="10"/>
  <c r="BO61" i="10"/>
  <c r="BV37" i="10"/>
  <c r="BS11" i="10"/>
  <c r="BI35" i="10"/>
  <c r="H35" i="10" s="1"/>
  <c r="BS35" i="10"/>
  <c r="BI18" i="10"/>
  <c r="BO20" i="10"/>
  <c r="BL20" i="10"/>
  <c r="BI17" i="10"/>
  <c r="BS4" i="10"/>
  <c r="BO21" i="10"/>
  <c r="BL21" i="10"/>
  <c r="BY28" i="10"/>
  <c r="BV28" i="10"/>
  <c r="BI3" i="10"/>
  <c r="BS14" i="10"/>
  <c r="BL7" i="10"/>
  <c r="BO7" i="10"/>
  <c r="BY24" i="10"/>
  <c r="BV24" i="10"/>
  <c r="BI22" i="10"/>
  <c r="BS23" i="10"/>
  <c r="BL14" i="10"/>
  <c r="BO14" i="10"/>
  <c r="BI29" i="10"/>
  <c r="BI31" i="10"/>
  <c r="BO34" i="10"/>
  <c r="BS16" i="10"/>
  <c r="BI26" i="10"/>
  <c r="H26" i="10" s="1"/>
  <c r="BV38" i="10"/>
  <c r="BL36" i="10"/>
  <c r="BY38" i="10"/>
  <c r="BO36" i="10"/>
  <c r="BS40" i="10"/>
  <c r="BI33" i="10"/>
  <c r="BL40" i="10"/>
  <c r="BY21" i="10"/>
  <c r="BO40" i="10"/>
  <c r="BV21" i="10"/>
  <c r="BS15" i="10"/>
  <c r="BI27" i="10"/>
  <c r="BL23" i="10"/>
  <c r="BO23" i="10"/>
  <c r="BS33" i="10"/>
  <c r="BI56" i="10"/>
  <c r="H56" i="10" s="1"/>
  <c r="BY11" i="10"/>
  <c r="BL35" i="10"/>
  <c r="BO35" i="10"/>
  <c r="BV11" i="10"/>
  <c r="BL18" i="10"/>
  <c r="BV35" i="10"/>
  <c r="BO18" i="10"/>
  <c r="BY35" i="10"/>
  <c r="BI5" i="10"/>
  <c r="BS34" i="10"/>
  <c r="BV4" i="10"/>
  <c r="BY4" i="10"/>
  <c r="BL17" i="10"/>
  <c r="BO17" i="10"/>
  <c r="BI4" i="10"/>
  <c r="H4" i="10" s="1"/>
  <c r="BL3" i="10"/>
  <c r="BY14" i="10"/>
  <c r="BV14" i="10"/>
  <c r="BO3" i="10"/>
  <c r="BS7" i="10"/>
  <c r="H16" i="10" s="1"/>
  <c r="BI8" i="10"/>
  <c r="BI10" i="10"/>
  <c r="BS39" i="10"/>
  <c r="BO22" i="10"/>
  <c r="BL22" i="10"/>
  <c r="BV23" i="10"/>
  <c r="BY23" i="10"/>
  <c r="BI11" i="10"/>
  <c r="BS8" i="10"/>
  <c r="BO29" i="10"/>
  <c r="BL29" i="10"/>
  <c r="BY41" i="10"/>
  <c r="BV41" i="10"/>
  <c r="BI12" i="10"/>
  <c r="BS10" i="10"/>
  <c r="BS41" i="10"/>
  <c r="H41" i="10" s="1"/>
  <c r="BS29" i="10"/>
  <c r="BY16" i="10"/>
  <c r="BV16" i="10"/>
  <c r="BL26" i="10"/>
  <c r="BS30" i="10"/>
  <c r="BI52" i="10"/>
  <c r="H52" i="10" s="1"/>
  <c r="BL33" i="10"/>
  <c r="BO33" i="10"/>
  <c r="BV40" i="10"/>
  <c r="BY40" i="10"/>
  <c r="BS18" i="10"/>
  <c r="BI25" i="10"/>
  <c r="H25" i="10" s="1"/>
  <c r="BV15" i="10"/>
  <c r="BY15" i="10"/>
  <c r="BO27" i="10"/>
  <c r="BL27" i="10"/>
  <c r="BI28" i="10"/>
  <c r="H28" i="10" s="1"/>
  <c r="BS36" i="10"/>
  <c r="BL56" i="10"/>
  <c r="BV33" i="10"/>
  <c r="BO56" i="10"/>
  <c r="BY33" i="10"/>
  <c r="BS22" i="10"/>
  <c r="BI24" i="10"/>
  <c r="H24" i="10" s="1"/>
  <c r="BL5" i="10"/>
  <c r="BY34" i="10"/>
  <c r="BO5" i="10"/>
  <c r="BV34" i="10"/>
  <c r="BO4" i="10"/>
  <c r="BL4" i="10"/>
  <c r="BV3" i="10"/>
  <c r="BY3" i="10"/>
  <c r="BI30" i="10"/>
  <c r="H30" i="10" s="1"/>
  <c r="BS32" i="10"/>
  <c r="BO8" i="10"/>
  <c r="BV7" i="10"/>
  <c r="I49" i="10" s="1"/>
  <c r="BY7" i="10"/>
  <c r="BL8" i="10"/>
  <c r="BI9" i="10"/>
  <c r="BS6" i="10"/>
  <c r="H15" i="10" s="1"/>
  <c r="BL10" i="10"/>
  <c r="BY39" i="10"/>
  <c r="BO10" i="10"/>
  <c r="BV39" i="10"/>
  <c r="I46" i="10" s="1"/>
  <c r="J46" i="10" s="1"/>
  <c r="BI53" i="10"/>
  <c r="H53" i="10" s="1"/>
  <c r="BS31" i="10"/>
  <c r="BV8" i="10"/>
  <c r="BL11" i="10"/>
  <c r="BY8" i="10"/>
  <c r="BO11" i="10"/>
  <c r="BS5" i="10"/>
  <c r="H38" i="10" s="1"/>
  <c r="BI6" i="10"/>
  <c r="BV10" i="10"/>
  <c r="BL12" i="10"/>
  <c r="BY10" i="10"/>
  <c r="BO12" i="10"/>
  <c r="BO26" i="10"/>
  <c r="BI65" i="3"/>
  <c r="BY77" i="3"/>
  <c r="BY26" i="3"/>
  <c r="BO121" i="3"/>
  <c r="BL74" i="3"/>
  <c r="BV30" i="3"/>
  <c r="BY30" i="3"/>
  <c r="BS71" i="3"/>
  <c r="BI118" i="3"/>
  <c r="BO41" i="3"/>
  <c r="BS29" i="3"/>
  <c r="BI30" i="3"/>
  <c r="BS27" i="3"/>
  <c r="BO92" i="3"/>
  <c r="BL57" i="3"/>
  <c r="BI52" i="3"/>
  <c r="BO61" i="3"/>
  <c r="BO53" i="3"/>
  <c r="BO46" i="3"/>
  <c r="BO42" i="3"/>
  <c r="BV43" i="3"/>
  <c r="BO45" i="3"/>
  <c r="BL27" i="3"/>
  <c r="BI26" i="3"/>
  <c r="BI43" i="3"/>
  <c r="BI74" i="3"/>
  <c r="BY69" i="3"/>
  <c r="BY27" i="3"/>
  <c r="BY65" i="3"/>
  <c r="BL53" i="3"/>
  <c r="BO51" i="3"/>
  <c r="BL45" i="3"/>
  <c r="BS70" i="3"/>
  <c r="H81" i="3" s="1"/>
  <c r="BY68" i="3"/>
  <c r="BV25" i="3"/>
  <c r="BY25" i="3"/>
  <c r="BS51" i="3"/>
  <c r="BS21" i="3"/>
  <c r="BY48" i="3"/>
  <c r="BL65" i="3"/>
  <c r="BI116" i="3"/>
  <c r="BL110" i="3"/>
  <c r="BS67" i="3"/>
  <c r="BS23" i="3"/>
  <c r="BL72" i="3"/>
  <c r="BL52" i="3"/>
  <c r="BS59" i="3"/>
  <c r="BV22" i="3"/>
  <c r="BY22" i="3"/>
  <c r="BV56" i="3"/>
  <c r="BO39" i="3"/>
  <c r="BV21" i="3"/>
  <c r="BS50" i="3"/>
  <c r="BI96" i="3"/>
  <c r="BO62" i="3"/>
  <c r="BO27" i="3"/>
  <c r="BO49" i="3"/>
  <c r="BV40" i="3"/>
  <c r="BI34" i="3"/>
  <c r="BO98" i="3"/>
  <c r="BL82" i="3"/>
  <c r="BV34" i="3"/>
  <c r="BO60" i="3"/>
  <c r="BI10" i="3"/>
  <c r="BI15" i="3"/>
  <c r="BI13" i="3"/>
  <c r="BI7" i="3"/>
  <c r="BI31" i="3"/>
  <c r="BI22" i="3"/>
  <c r="BS4" i="3"/>
  <c r="BY35" i="3"/>
  <c r="BI20" i="3"/>
  <c r="BL32" i="3"/>
  <c r="BL47" i="3"/>
  <c r="BS26" i="3"/>
  <c r="BL5" i="3"/>
  <c r="BI19" i="3"/>
  <c r="BO17" i="3"/>
  <c r="BY7" i="3"/>
  <c r="BS5" i="3"/>
  <c r="BY4" i="3"/>
  <c r="BY40" i="3"/>
  <c r="BO34" i="3"/>
  <c r="BI8" i="3"/>
  <c r="BS8" i="3"/>
  <c r="BV6" i="3"/>
  <c r="BV4" i="3"/>
  <c r="K52" i="10"/>
  <c r="K3" i="10"/>
  <c r="K6" i="10"/>
  <c r="K9" i="10"/>
  <c r="K10" i="10"/>
  <c r="K7" i="10"/>
  <c r="K29" i="10"/>
  <c r="K12" i="10"/>
  <c r="K21" i="10"/>
  <c r="K11" i="10"/>
  <c r="K31" i="10"/>
  <c r="K30" i="10"/>
  <c r="K22" i="10"/>
  <c r="K14" i="10"/>
  <c r="K18" i="10"/>
  <c r="K53" i="10"/>
  <c r="BI50" i="3"/>
  <c r="BV75" i="3"/>
  <c r="BI103" i="3"/>
  <c r="BL109" i="3"/>
  <c r="BY71" i="3"/>
  <c r="BO109" i="3"/>
  <c r="BV70" i="3"/>
  <c r="BL118" i="3"/>
  <c r="BY70" i="3"/>
  <c r="BS69" i="3"/>
  <c r="H91" i="3" s="1"/>
  <c r="BI110" i="3"/>
  <c r="BO99" i="3"/>
  <c r="BS60" i="3"/>
  <c r="BV55" i="3"/>
  <c r="BL67" i="3"/>
  <c r="BY55" i="3"/>
  <c r="BO67" i="3"/>
  <c r="BI67" i="3"/>
  <c r="BV54" i="3"/>
  <c r="BL39" i="3"/>
  <c r="BY54" i="3"/>
  <c r="BS53" i="3"/>
  <c r="BI42" i="3"/>
  <c r="BI56" i="3"/>
  <c r="BS43" i="3"/>
  <c r="BV73" i="3"/>
  <c r="BS72" i="3"/>
  <c r="BV67" i="3"/>
  <c r="BL38" i="3"/>
  <c r="BY67" i="3"/>
  <c r="BO38" i="3"/>
  <c r="BI38" i="3"/>
  <c r="BV66" i="3"/>
  <c r="BL30" i="3"/>
  <c r="BY66" i="3"/>
  <c r="BS65" i="3"/>
  <c r="BI72" i="3"/>
  <c r="BS56" i="3"/>
  <c r="BV51" i="3"/>
  <c r="BL69" i="3"/>
  <c r="BY51" i="3"/>
  <c r="BO69" i="3"/>
  <c r="BI69" i="3"/>
  <c r="BV50" i="3"/>
  <c r="BL96" i="3"/>
  <c r="BY50" i="3"/>
  <c r="BS49" i="3"/>
  <c r="BI51" i="3"/>
  <c r="BS41" i="3"/>
  <c r="H123" i="3" s="1"/>
  <c r="BO50" i="3"/>
  <c r="BL116" i="3"/>
  <c r="BS76" i="3"/>
  <c r="BO103" i="3"/>
  <c r="BL121" i="3"/>
  <c r="BS73" i="3"/>
  <c r="BI121" i="3"/>
  <c r="BS68" i="3"/>
  <c r="BV63" i="3"/>
  <c r="I104" i="3" s="1"/>
  <c r="BL55" i="3"/>
  <c r="BY63" i="3"/>
  <c r="BO55" i="3"/>
  <c r="BI55" i="3"/>
  <c r="BV62" i="3"/>
  <c r="BL99" i="3"/>
  <c r="BY62" i="3"/>
  <c r="BS61" i="3"/>
  <c r="BI57" i="3"/>
  <c r="BI46" i="3"/>
  <c r="BS52" i="3"/>
  <c r="BV47" i="3"/>
  <c r="BL40" i="3"/>
  <c r="BY47" i="3"/>
  <c r="BO40" i="3"/>
  <c r="BI40" i="3"/>
  <c r="BV42" i="3"/>
  <c r="I106" i="3" s="1"/>
  <c r="BS42" i="3"/>
  <c r="H106" i="3" s="1"/>
  <c r="BI23" i="3"/>
  <c r="BY37" i="3"/>
  <c r="BL35" i="3"/>
  <c r="BO35" i="3"/>
  <c r="BI35" i="3"/>
  <c r="BO65" i="3"/>
  <c r="BL50" i="3"/>
  <c r="BS77" i="3"/>
  <c r="BO58" i="3"/>
  <c r="BY75" i="3"/>
  <c r="BL103" i="3"/>
  <c r="BV71" i="3"/>
  <c r="BI41" i="3"/>
  <c r="BO30" i="3"/>
  <c r="BS64" i="3"/>
  <c r="BV59" i="3"/>
  <c r="BL29" i="3"/>
  <c r="BY59" i="3"/>
  <c r="BO29" i="3"/>
  <c r="BI29" i="3"/>
  <c r="BV58" i="3"/>
  <c r="BL61" i="3"/>
  <c r="BY58" i="3"/>
  <c r="BS57" i="3"/>
  <c r="H77" i="3" s="1"/>
  <c r="BI53" i="3"/>
  <c r="BS55" i="3"/>
  <c r="BI33" i="3"/>
  <c r="BO96" i="3"/>
  <c r="BS48" i="3"/>
  <c r="BY45" i="3"/>
  <c r="BO48" i="3"/>
  <c r="BI48" i="3"/>
  <c r="BI27" i="3"/>
  <c r="BS37" i="3"/>
  <c r="BV69" i="3"/>
  <c r="BV65" i="3"/>
  <c r="BV61" i="3"/>
  <c r="BV57" i="3"/>
  <c r="I77" i="3" s="1"/>
  <c r="BV53" i="3"/>
  <c r="BV49" i="3"/>
  <c r="BY46" i="3"/>
  <c r="BL62" i="3"/>
  <c r="BV45" i="3"/>
  <c r="BY44" i="3"/>
  <c r="BS44" i="3"/>
  <c r="H117" i="3" s="1"/>
  <c r="BO56" i="3"/>
  <c r="BL23" i="3"/>
  <c r="BY42" i="3"/>
  <c r="BY41" i="3"/>
  <c r="BY39" i="3"/>
  <c r="BI32" i="3"/>
  <c r="BS38" i="3"/>
  <c r="BV37" i="3"/>
  <c r="BI98" i="3"/>
  <c r="BV46" i="3"/>
  <c r="BI62" i="3"/>
  <c r="BL48" i="3"/>
  <c r="BV44" i="3"/>
  <c r="I117" i="3" s="1"/>
  <c r="BL56" i="3"/>
  <c r="BI49" i="3"/>
  <c r="BV36" i="3"/>
  <c r="BO80" i="3"/>
  <c r="BI80" i="3"/>
  <c r="BV41" i="3"/>
  <c r="BS40" i="3"/>
  <c r="BO32" i="3"/>
  <c r="BL34" i="3"/>
  <c r="BY38" i="3"/>
  <c r="BS36" i="3"/>
  <c r="BS34" i="3"/>
  <c r="H88" i="3" s="1"/>
  <c r="BL120" i="3"/>
  <c r="BY32" i="3"/>
  <c r="BV32" i="3"/>
  <c r="I87" i="3" s="1"/>
  <c r="BS35" i="3"/>
  <c r="BO66" i="3"/>
  <c r="BY33" i="3"/>
  <c r="BL80" i="3"/>
  <c r="BI120" i="3"/>
  <c r="BS31" i="3"/>
  <c r="BY29" i="3"/>
  <c r="BL79" i="3"/>
  <c r="BV28" i="3"/>
  <c r="BS24" i="3"/>
  <c r="BV23" i="3"/>
  <c r="BI21" i="3"/>
  <c r="BS17" i="3"/>
  <c r="BV33" i="3"/>
  <c r="BV29" i="3"/>
  <c r="I114" i="3" s="1"/>
  <c r="BI79" i="3"/>
  <c r="BO10" i="3"/>
  <c r="BV26" i="3"/>
  <c r="BS25" i="3"/>
  <c r="BI6" i="3"/>
  <c r="BL6" i="3"/>
  <c r="BY24" i="3"/>
  <c r="BY23" i="3"/>
  <c r="BS22" i="3"/>
  <c r="BO8" i="3"/>
  <c r="BI11" i="3"/>
  <c r="BV15" i="3"/>
  <c r="BL15" i="3"/>
  <c r="BY15" i="3"/>
  <c r="BV31" i="3"/>
  <c r="I68" i="3" s="1"/>
  <c r="BS30" i="3"/>
  <c r="H97" i="3" s="1"/>
  <c r="BO79" i="3"/>
  <c r="BY28" i="3"/>
  <c r="BV27" i="3"/>
  <c r="BV24" i="3"/>
  <c r="BS20" i="3"/>
  <c r="BV19" i="3"/>
  <c r="BL10" i="3"/>
  <c r="BY19" i="3"/>
  <c r="BO9" i="3"/>
  <c r="BI9" i="3"/>
  <c r="BO31" i="3"/>
  <c r="BY11" i="3"/>
  <c r="BL19" i="3"/>
  <c r="BS9" i="3"/>
  <c r="BO37" i="3"/>
  <c r="BL17" i="3"/>
  <c r="BS6" i="3"/>
  <c r="BO20" i="3"/>
  <c r="BY20" i="3"/>
  <c r="BL21" i="3"/>
  <c r="BS18" i="3"/>
  <c r="H95" i="3" s="1"/>
  <c r="J95" i="3" s="1"/>
  <c r="BO11" i="3"/>
  <c r="BY16" i="3"/>
  <c r="BL9" i="3"/>
  <c r="BS14" i="3"/>
  <c r="BO7" i="3"/>
  <c r="BL31" i="3"/>
  <c r="BV11" i="3"/>
  <c r="BO25" i="3"/>
  <c r="BY8" i="3"/>
  <c r="BL37" i="3"/>
  <c r="BI17" i="3"/>
  <c r="BS7" i="3"/>
  <c r="BO18" i="3"/>
  <c r="BY5" i="3"/>
  <c r="BL20" i="3"/>
  <c r="BO5" i="3"/>
  <c r="BY21" i="3"/>
  <c r="BL8" i="3"/>
  <c r="BV20" i="3"/>
  <c r="BS19" i="3"/>
  <c r="BO16" i="3"/>
  <c r="BY17" i="3"/>
  <c r="BL11" i="3"/>
  <c r="BV16" i="3"/>
  <c r="BS15" i="3"/>
  <c r="BO13" i="3"/>
  <c r="BL7" i="3"/>
  <c r="BS11" i="3"/>
  <c r="BO24" i="3"/>
  <c r="BY9" i="3"/>
  <c r="BL25" i="3"/>
  <c r="BV8" i="3"/>
  <c r="BY6" i="3"/>
  <c r="BL18" i="3"/>
  <c r="BV5" i="3"/>
  <c r="K25" i="10"/>
  <c r="K26" i="10"/>
  <c r="K36" i="10"/>
  <c r="K33" i="10"/>
  <c r="K8" i="10"/>
  <c r="K34" i="10"/>
  <c r="K4" i="10"/>
  <c r="K5" i="10"/>
  <c r="K32" i="10"/>
  <c r="K44" i="10"/>
  <c r="K20" i="10"/>
  <c r="K65" i="3"/>
  <c r="K74" i="3"/>
  <c r="K33" i="3"/>
  <c r="K48" i="3"/>
  <c r="K82" i="3"/>
  <c r="K80" i="3"/>
  <c r="K62" i="3"/>
  <c r="K27" i="3"/>
  <c r="K35" i="3"/>
  <c r="K39" i="10"/>
  <c r="K27" i="10"/>
  <c r="K56" i="10"/>
  <c r="K61" i="10"/>
  <c r="K40" i="10"/>
  <c r="K23" i="10"/>
  <c r="K35" i="10"/>
  <c r="K17" i="10"/>
  <c r="K28" i="10"/>
  <c r="K24" i="10"/>
  <c r="K44" i="3"/>
  <c r="K116" i="3"/>
  <c r="K43" i="3"/>
  <c r="K50" i="3"/>
  <c r="K103" i="3"/>
  <c r="K121" i="3"/>
  <c r="K58" i="3"/>
  <c r="K98" i="3"/>
  <c r="K79" i="3"/>
  <c r="K10" i="3"/>
  <c r="L13" i="10"/>
  <c r="BS17" i="10" s="1"/>
  <c r="M13" i="10"/>
  <c r="N13" i="10"/>
  <c r="O13" i="10"/>
  <c r="BY17" i="10" s="1"/>
  <c r="O12" i="3"/>
  <c r="BY74" i="3" s="1"/>
  <c r="N12" i="3"/>
  <c r="BS12" i="3" s="1"/>
  <c r="BS82" i="3"/>
  <c r="H10" i="10" l="1"/>
  <c r="H33" i="10"/>
  <c r="H3" i="10"/>
  <c r="H40" i="10"/>
  <c r="H14" i="10"/>
  <c r="H32" i="10"/>
  <c r="H5" i="10"/>
  <c r="H31" i="10"/>
  <c r="H23" i="10"/>
  <c r="H39" i="10"/>
  <c r="BS20" i="10"/>
  <c r="H20" i="10" s="1"/>
  <c r="H6" i="10"/>
  <c r="H11" i="10"/>
  <c r="H27" i="10"/>
  <c r="H29" i="10"/>
  <c r="H22" i="10"/>
  <c r="H17" i="10"/>
  <c r="H36" i="10"/>
  <c r="H7" i="10"/>
  <c r="BV20" i="10"/>
  <c r="H44" i="10"/>
  <c r="H34" i="10"/>
  <c r="H21" i="10"/>
  <c r="H124" i="3"/>
  <c r="H115" i="3"/>
  <c r="H68" i="3"/>
  <c r="J68" i="3" s="1"/>
  <c r="H71" i="3"/>
  <c r="H101" i="3"/>
  <c r="H114" i="3"/>
  <c r="J114" i="3" s="1"/>
  <c r="H63" i="3"/>
  <c r="H70" i="3"/>
  <c r="I115" i="3"/>
  <c r="I107" i="3"/>
  <c r="BY12" i="3"/>
  <c r="BV12" i="3"/>
  <c r="H59" i="3"/>
  <c r="I101" i="3"/>
  <c r="J101" i="3" s="1"/>
  <c r="I113" i="3"/>
  <c r="J113" i="3" s="1"/>
  <c r="BV13" i="10"/>
  <c r="BS13" i="10"/>
  <c r="H19" i="10" s="1"/>
  <c r="BY13" i="10"/>
  <c r="J49" i="10"/>
  <c r="BY20" i="10"/>
  <c r="I43" i="10"/>
  <c r="J43" i="10" s="1"/>
  <c r="H86" i="3"/>
  <c r="J117" i="3"/>
  <c r="H84" i="3"/>
  <c r="I59" i="3"/>
  <c r="I125" i="3"/>
  <c r="I70" i="3"/>
  <c r="I91" i="3"/>
  <c r="J91" i="3" s="1"/>
  <c r="I88" i="3"/>
  <c r="J88" i="3" s="1"/>
  <c r="I75" i="3"/>
  <c r="I90" i="3"/>
  <c r="I81" i="3"/>
  <c r="J81" i="3" s="1"/>
  <c r="I97" i="3"/>
  <c r="J97" i="3" s="1"/>
  <c r="H75" i="3"/>
  <c r="J75" i="3" s="1"/>
  <c r="H90" i="3"/>
  <c r="I119" i="3"/>
  <c r="H119" i="3"/>
  <c r="H108" i="3"/>
  <c r="BS74" i="3"/>
  <c r="H73" i="3" s="1"/>
  <c r="I63" i="3"/>
  <c r="H107" i="3"/>
  <c r="BV74" i="3"/>
  <c r="I73" i="3" s="1"/>
  <c r="H125" i="3"/>
  <c r="I71" i="3"/>
  <c r="H104" i="3"/>
  <c r="J104" i="3" s="1"/>
  <c r="H100" i="3"/>
  <c r="I123" i="3"/>
  <c r="J123" i="3" s="1"/>
  <c r="I105" i="3"/>
  <c r="I76" i="3"/>
  <c r="I93" i="3"/>
  <c r="H64" i="3"/>
  <c r="H102" i="3"/>
  <c r="BV82" i="3"/>
  <c r="I82" i="3" s="1"/>
  <c r="BY82" i="3"/>
  <c r="I102" i="3"/>
  <c r="I124" i="3"/>
  <c r="J124" i="3" s="1"/>
  <c r="J106" i="3"/>
  <c r="I122" i="3"/>
  <c r="H85" i="3"/>
  <c r="H105" i="3"/>
  <c r="I84" i="3"/>
  <c r="I112" i="3"/>
  <c r="H78" i="3"/>
  <c r="H76" i="3"/>
  <c r="I111" i="3"/>
  <c r="I100" i="3"/>
  <c r="I86" i="3"/>
  <c r="H112" i="3"/>
  <c r="H36" i="3"/>
  <c r="H122" i="3"/>
  <c r="H54" i="3"/>
  <c r="J59" i="3"/>
  <c r="H89" i="3"/>
  <c r="H93" i="3"/>
  <c r="J87" i="3"/>
  <c r="H111" i="3"/>
  <c r="BV19" i="10"/>
  <c r="I38" i="10"/>
  <c r="J38" i="10" s="1"/>
  <c r="BS19" i="10"/>
  <c r="I55" i="10"/>
  <c r="J55" i="10" s="1"/>
  <c r="I62" i="10"/>
  <c r="BY19" i="10"/>
  <c r="I45" i="10"/>
  <c r="J45" i="10" s="1"/>
  <c r="I54" i="10"/>
  <c r="J54" i="10" s="1"/>
  <c r="I41" i="10"/>
  <c r="I50" i="10"/>
  <c r="I51" i="10"/>
  <c r="J51" i="10" s="1"/>
  <c r="I58" i="10"/>
  <c r="J58" i="10" s="1"/>
  <c r="I37" i="10"/>
  <c r="J37" i="10" s="1"/>
  <c r="I57" i="10"/>
  <c r="J57" i="10" s="1"/>
  <c r="BV13" i="3"/>
  <c r="I94" i="3" s="1"/>
  <c r="BS13" i="3"/>
  <c r="H94" i="3" s="1"/>
  <c r="I85" i="3"/>
  <c r="J85" i="3" s="1"/>
  <c r="BY13" i="3"/>
  <c r="BV12" i="10"/>
  <c r="I16" i="10"/>
  <c r="J16" i="10" s="1"/>
  <c r="BS12" i="10"/>
  <c r="H8" i="10" s="1"/>
  <c r="BY12" i="10"/>
  <c r="I4" i="10" s="1"/>
  <c r="I15" i="10"/>
  <c r="J15" i="10" s="1"/>
  <c r="I48" i="10"/>
  <c r="J48" i="10" s="1"/>
  <c r="BV17" i="10"/>
  <c r="I60" i="10" s="1"/>
  <c r="J60" i="10" s="1"/>
  <c r="I47" i="10"/>
  <c r="J47" i="10" s="1"/>
  <c r="I78" i="3"/>
  <c r="I36" i="3"/>
  <c r="J77" i="3"/>
  <c r="I89" i="3"/>
  <c r="I64" i="3"/>
  <c r="I54" i="3"/>
  <c r="H46" i="3"/>
  <c r="H37" i="3"/>
  <c r="H53" i="3"/>
  <c r="H92" i="3"/>
  <c r="H15" i="3"/>
  <c r="H17" i="3"/>
  <c r="I18" i="3"/>
  <c r="I32" i="3"/>
  <c r="H65" i="3"/>
  <c r="H18" i="3"/>
  <c r="H51" i="3"/>
  <c r="H66" i="3"/>
  <c r="H41" i="3"/>
  <c r="H7" i="3"/>
  <c r="I27" i="3"/>
  <c r="H40" i="3"/>
  <c r="H109" i="3"/>
  <c r="I25" i="3"/>
  <c r="H24" i="3"/>
  <c r="I45" i="3"/>
  <c r="I56" i="3"/>
  <c r="H52" i="3"/>
  <c r="H25" i="3"/>
  <c r="H56" i="3"/>
  <c r="H110" i="3"/>
  <c r="H20" i="3"/>
  <c r="H16" i="3"/>
  <c r="I7" i="3"/>
  <c r="H49" i="3"/>
  <c r="I41" i="3"/>
  <c r="H19" i="3"/>
  <c r="I5" i="10"/>
  <c r="I40" i="10"/>
  <c r="H32" i="3"/>
  <c r="I55" i="3"/>
  <c r="BV9" i="10"/>
  <c r="I8" i="10" s="1"/>
  <c r="BY9" i="10"/>
  <c r="I9" i="10" s="1"/>
  <c r="BL13" i="10"/>
  <c r="BO13" i="10"/>
  <c r="BS9" i="10"/>
  <c r="H18" i="10" s="1"/>
  <c r="BI13" i="10"/>
  <c r="I16" i="3"/>
  <c r="I8" i="3"/>
  <c r="H120" i="3"/>
  <c r="H34" i="3"/>
  <c r="I23" i="3"/>
  <c r="I40" i="3"/>
  <c r="H38" i="3"/>
  <c r="H22" i="3"/>
  <c r="H57" i="3"/>
  <c r="H31" i="3"/>
  <c r="I58" i="3"/>
  <c r="I52" i="3"/>
  <c r="I69" i="3"/>
  <c r="H9" i="3"/>
  <c r="H35" i="3"/>
  <c r="I39" i="3"/>
  <c r="H67" i="3"/>
  <c r="H72" i="3"/>
  <c r="H47" i="3"/>
  <c r="I92" i="3"/>
  <c r="I46" i="3"/>
  <c r="BV10" i="3"/>
  <c r="I83" i="3" s="1"/>
  <c r="BY10" i="3"/>
  <c r="I10" i="3" s="1"/>
  <c r="BS10" i="3"/>
  <c r="H11" i="3" s="1"/>
  <c r="H6" i="3"/>
  <c r="H69" i="3"/>
  <c r="I38" i="3"/>
  <c r="I33" i="3"/>
  <c r="I21" i="3"/>
  <c r="I96" i="3"/>
  <c r="I26" i="3"/>
  <c r="I20" i="10"/>
  <c r="I35" i="10"/>
  <c r="I28" i="10"/>
  <c r="I39" i="10"/>
  <c r="I53" i="10"/>
  <c r="I56" i="10"/>
  <c r="I6" i="10"/>
  <c r="I24" i="10"/>
  <c r="I23" i="10"/>
  <c r="I24" i="3"/>
  <c r="I80" i="3"/>
  <c r="I35" i="3"/>
  <c r="H60" i="3"/>
  <c r="I61" i="3"/>
  <c r="H29" i="3"/>
  <c r="I99" i="3"/>
  <c r="H55" i="3"/>
  <c r="I30" i="3"/>
  <c r="I103" i="3"/>
  <c r="I44" i="3"/>
  <c r="BS3" i="3"/>
  <c r="H3" i="3" s="1"/>
  <c r="I22" i="3"/>
  <c r="H80" i="3"/>
  <c r="J80" i="3" s="1"/>
  <c r="H61" i="3"/>
  <c r="H99" i="3"/>
  <c r="H118" i="3"/>
  <c r="I49" i="3"/>
  <c r="I48" i="3"/>
  <c r="I51" i="3"/>
  <c r="I42" i="3"/>
  <c r="I109" i="3"/>
  <c r="I65" i="3"/>
  <c r="I43" i="3"/>
  <c r="H50" i="3"/>
  <c r="I50" i="3"/>
  <c r="I116" i="3"/>
  <c r="I6" i="3"/>
  <c r="H48" i="3"/>
  <c r="H42" i="3"/>
  <c r="H30" i="3"/>
  <c r="I11" i="10"/>
  <c r="I10" i="10"/>
  <c r="I3" i="10"/>
  <c r="J3" i="10" s="1"/>
  <c r="I29" i="10"/>
  <c r="I22" i="10"/>
  <c r="I27" i="10"/>
  <c r="I61" i="10"/>
  <c r="I33" i="10"/>
  <c r="I14" i="10"/>
  <c r="I21" i="10"/>
  <c r="I36" i="10"/>
  <c r="I32" i="10"/>
  <c r="I52" i="10"/>
  <c r="I26" i="10"/>
  <c r="I34" i="10"/>
  <c r="I31" i="10"/>
  <c r="I7" i="10"/>
  <c r="I30" i="10"/>
  <c r="I25" i="10"/>
  <c r="I20" i="3"/>
  <c r="H28" i="3"/>
  <c r="H14" i="3"/>
  <c r="H21" i="3"/>
  <c r="I15" i="3"/>
  <c r="I19" i="3"/>
  <c r="H98" i="3"/>
  <c r="I67" i="3"/>
  <c r="I53" i="3"/>
  <c r="I57" i="3"/>
  <c r="I72" i="3"/>
  <c r="I110" i="3"/>
  <c r="H23" i="3"/>
  <c r="H62" i="3"/>
  <c r="H96" i="3"/>
  <c r="H39" i="3"/>
  <c r="I34" i="3"/>
  <c r="H58" i="3"/>
  <c r="H116" i="3"/>
  <c r="H43" i="3"/>
  <c r="I9" i="3"/>
  <c r="I31" i="3"/>
  <c r="H8" i="3"/>
  <c r="I60" i="3"/>
  <c r="H79" i="3"/>
  <c r="I66" i="3"/>
  <c r="I74" i="3"/>
  <c r="H27" i="3"/>
  <c r="H121" i="3"/>
  <c r="H103" i="3"/>
  <c r="I14" i="3"/>
  <c r="H4" i="3"/>
  <c r="H33" i="3"/>
  <c r="I17" i="3"/>
  <c r="H26" i="3"/>
  <c r="I121" i="3"/>
  <c r="I79" i="3"/>
  <c r="I120" i="3"/>
  <c r="I98" i="3"/>
  <c r="I118" i="3"/>
  <c r="I28" i="3"/>
  <c r="H82" i="3"/>
  <c r="I47" i="3"/>
  <c r="H45" i="3"/>
  <c r="I37" i="3"/>
  <c r="H44" i="3"/>
  <c r="BV3" i="3"/>
  <c r="I108" i="3" s="1"/>
  <c r="BY3" i="3"/>
  <c r="I29" i="3" s="1"/>
  <c r="BL12" i="3"/>
  <c r="BI12" i="3"/>
  <c r="BO12" i="3"/>
  <c r="H12" i="10" l="1"/>
  <c r="I17" i="10"/>
  <c r="H9" i="10"/>
  <c r="J9" i="10" s="1"/>
  <c r="H13" i="10"/>
  <c r="I19" i="10"/>
  <c r="J19" i="10" s="1"/>
  <c r="H74" i="3"/>
  <c r="H10" i="3"/>
  <c r="J63" i="3"/>
  <c r="J76" i="3"/>
  <c r="J107" i="3"/>
  <c r="J115" i="3"/>
  <c r="H13" i="3"/>
  <c r="I13" i="3"/>
  <c r="J71" i="3"/>
  <c r="J111" i="3"/>
  <c r="J125" i="3"/>
  <c r="J70" i="3"/>
  <c r="J64" i="3"/>
  <c r="J36" i="3"/>
  <c r="J122" i="3"/>
  <c r="I3" i="3"/>
  <c r="J3" i="3" s="1"/>
  <c r="J84" i="3"/>
  <c r="J119" i="3"/>
  <c r="I12" i="10"/>
  <c r="J50" i="10"/>
  <c r="I18" i="10"/>
  <c r="J62" i="10"/>
  <c r="I44" i="10"/>
  <c r="J44" i="10" s="1"/>
  <c r="J86" i="3"/>
  <c r="J100" i="3"/>
  <c r="I62" i="3"/>
  <c r="J62" i="3" s="1"/>
  <c r="J73" i="3"/>
  <c r="J108" i="3"/>
  <c r="J56" i="3"/>
  <c r="J54" i="3"/>
  <c r="J93" i="3"/>
  <c r="I4" i="3"/>
  <c r="J49" i="3"/>
  <c r="J78" i="3"/>
  <c r="J90" i="3"/>
  <c r="H83" i="3"/>
  <c r="J83" i="3" s="1"/>
  <c r="J94" i="3"/>
  <c r="J112" i="3"/>
  <c r="J102" i="3"/>
  <c r="J89" i="3"/>
  <c r="J105" i="3"/>
  <c r="J41" i="10"/>
  <c r="I42" i="10"/>
  <c r="J42" i="10" s="1"/>
  <c r="J11" i="10"/>
  <c r="J110" i="3"/>
  <c r="J7" i="10"/>
  <c r="I11" i="3"/>
  <c r="J11" i="3" s="1"/>
  <c r="J23" i="10"/>
  <c r="J52" i="10"/>
  <c r="H5" i="3"/>
  <c r="J31" i="10"/>
  <c r="J37" i="3"/>
  <c r="J46" i="3"/>
  <c r="J17" i="3"/>
  <c r="J65" i="3"/>
  <c r="J8" i="10"/>
  <c r="J15" i="3"/>
  <c r="J53" i="3"/>
  <c r="J41" i="3"/>
  <c r="J18" i="3"/>
  <c r="J92" i="3"/>
  <c r="J24" i="3"/>
  <c r="J52" i="3"/>
  <c r="J7" i="3"/>
  <c r="J29" i="10"/>
  <c r="J25" i="3"/>
  <c r="J29" i="3"/>
  <c r="J66" i="3"/>
  <c r="J45" i="3"/>
  <c r="J27" i="3"/>
  <c r="J51" i="3"/>
  <c r="J20" i="3"/>
  <c r="J40" i="3"/>
  <c r="J32" i="3"/>
  <c r="J109" i="3"/>
  <c r="J16" i="3"/>
  <c r="J13" i="3"/>
  <c r="J34" i="10"/>
  <c r="J53" i="10"/>
  <c r="J14" i="10"/>
  <c r="J56" i="10"/>
  <c r="J26" i="10"/>
  <c r="J35" i="10"/>
  <c r="J5" i="10"/>
  <c r="J10" i="10"/>
  <c r="J4" i="10"/>
  <c r="J32" i="10"/>
  <c r="J34" i="3"/>
  <c r="J57" i="3"/>
  <c r="J103" i="3"/>
  <c r="J69" i="3"/>
  <c r="J9" i="3"/>
  <c r="J23" i="3"/>
  <c r="J19" i="3"/>
  <c r="J67" i="3"/>
  <c r="J55" i="3"/>
  <c r="J24" i="10"/>
  <c r="J18" i="10"/>
  <c r="J25" i="10"/>
  <c r="J40" i="10"/>
  <c r="J6" i="10"/>
  <c r="J22" i="10"/>
  <c r="J36" i="10"/>
  <c r="J35" i="3"/>
  <c r="J96" i="3"/>
  <c r="J50" i="3"/>
  <c r="J47" i="3"/>
  <c r="J26" i="3"/>
  <c r="J39" i="3"/>
  <c r="J38" i="3"/>
  <c r="I5" i="3"/>
  <c r="J120" i="3"/>
  <c r="J33" i="3"/>
  <c r="J6" i="3"/>
  <c r="J22" i="3"/>
  <c r="J21" i="10"/>
  <c r="J31" i="3"/>
  <c r="J58" i="3"/>
  <c r="J8" i="3"/>
  <c r="J72" i="3"/>
  <c r="J33" i="10"/>
  <c r="J28" i="10"/>
  <c r="J21" i="3"/>
  <c r="J42" i="3"/>
  <c r="J44" i="3"/>
  <c r="J118" i="3"/>
  <c r="J20" i="10"/>
  <c r="J30" i="10"/>
  <c r="J10" i="3"/>
  <c r="J74" i="3"/>
  <c r="J43" i="3"/>
  <c r="J30" i="3"/>
  <c r="J98" i="3"/>
  <c r="J48" i="3"/>
  <c r="J61" i="3"/>
  <c r="J39" i="10"/>
  <c r="I13" i="10"/>
  <c r="J17" i="10"/>
  <c r="J27" i="10"/>
  <c r="J61" i="10"/>
  <c r="J60" i="3"/>
  <c r="J28" i="3"/>
  <c r="J116" i="3"/>
  <c r="J99" i="3"/>
  <c r="J82" i="3"/>
  <c r="J4" i="3"/>
  <c r="J121" i="3"/>
  <c r="J79" i="3"/>
  <c r="J14" i="3"/>
  <c r="I12" i="3"/>
  <c r="H12" i="3"/>
  <c r="K12" i="3"/>
  <c r="J12" i="10" l="1"/>
  <c r="J5" i="3"/>
  <c r="J13" i="10"/>
  <c r="J12" i="3"/>
</calcChain>
</file>

<file path=xl/sharedStrings.xml><?xml version="1.0" encoding="utf-8"?>
<sst xmlns="http://schemas.openxmlformats.org/spreadsheetml/2006/main" count="1323" uniqueCount="622">
  <si>
    <t>Weiblich</t>
  </si>
  <si>
    <t>Jahrgang</t>
  </si>
  <si>
    <t>Alter</t>
  </si>
  <si>
    <t>Pflicht</t>
  </si>
  <si>
    <t>Diff_min</t>
  </si>
  <si>
    <t>Pflicht E + T</t>
  </si>
  <si>
    <t>Pflicht G</t>
  </si>
  <si>
    <t>Kür E + T</t>
  </si>
  <si>
    <t>Kür G</t>
  </si>
  <si>
    <t>W11</t>
  </si>
  <si>
    <t>W13</t>
  </si>
  <si>
    <t>W15</t>
  </si>
  <si>
    <t>W17</t>
  </si>
  <si>
    <t>Männlich</t>
  </si>
  <si>
    <t>Name</t>
  </si>
  <si>
    <t>Vorname</t>
  </si>
  <si>
    <t>Jg</t>
  </si>
  <si>
    <t>AK</t>
  </si>
  <si>
    <t>Verein</t>
  </si>
  <si>
    <t>Erfüllte Werte</t>
  </si>
  <si>
    <t>Rankingwert</t>
  </si>
  <si>
    <t>Vergleichswerte</t>
  </si>
  <si>
    <t>DEM</t>
  </si>
  <si>
    <t>m/w</t>
  </si>
  <si>
    <t>Alias</t>
  </si>
  <si>
    <t>Kür</t>
  </si>
  <si>
    <t>Alles erfüllt?</t>
  </si>
  <si>
    <t>Erfüllt?</t>
  </si>
  <si>
    <t>Finale E + T</t>
  </si>
  <si>
    <t>Finale G</t>
  </si>
  <si>
    <t>Kür 1 E + T</t>
  </si>
  <si>
    <t>Kür 1 G</t>
  </si>
  <si>
    <t>Kür 2 E + T</t>
  </si>
  <si>
    <t>Kür 2 G</t>
  </si>
  <si>
    <t>Saar Trophy</t>
  </si>
  <si>
    <t>WAGC-Quali Cottbus</t>
  </si>
  <si>
    <t>GymCity OPEN</t>
  </si>
  <si>
    <t>Kiepenkerl Cup</t>
  </si>
  <si>
    <t>Min_Diff</t>
  </si>
  <si>
    <t>Pflicht D</t>
  </si>
  <si>
    <t>Möller</t>
  </si>
  <si>
    <t>Maya</t>
  </si>
  <si>
    <t>Volska</t>
  </si>
  <si>
    <t>Nikola</t>
  </si>
  <si>
    <t>TG Dietzenbach</t>
  </si>
  <si>
    <t>TG Jugenddorf Salzgitter</t>
  </si>
  <si>
    <t>Eislöffel</t>
  </si>
  <si>
    <t>Aurelia</t>
  </si>
  <si>
    <t>Wöll</t>
  </si>
  <si>
    <t>Bettina</t>
  </si>
  <si>
    <t>Volikova</t>
  </si>
  <si>
    <t>Emilie</t>
  </si>
  <si>
    <t>Ronsiek-Niederbröker</t>
  </si>
  <si>
    <t>Hannah</t>
  </si>
  <si>
    <t>Lenya</t>
  </si>
  <si>
    <t>Radfelder-Henning</t>
  </si>
  <si>
    <t>Mirja</t>
  </si>
  <si>
    <t>Tuttas</t>
  </si>
  <si>
    <t>Sarah</t>
  </si>
  <si>
    <t>Kola</t>
  </si>
  <si>
    <t>Sheridan</t>
  </si>
  <si>
    <t>Totzke</t>
  </si>
  <si>
    <t>Viona</t>
  </si>
  <si>
    <t>MTV Bad Kreuznach</t>
  </si>
  <si>
    <t>Munich-Airriders</t>
  </si>
  <si>
    <t>SV Brackwede</t>
  </si>
  <si>
    <t>SC Melle 03</t>
  </si>
  <si>
    <t>SC Cottbus</t>
  </si>
  <si>
    <t>OSC Bremerhaven</t>
  </si>
  <si>
    <t>Frankfurt FLYERS</t>
  </si>
  <si>
    <t>MTV Peine</t>
  </si>
  <si>
    <t>w</t>
  </si>
  <si>
    <t>Schneider</t>
  </si>
  <si>
    <t>Fiona</t>
  </si>
  <si>
    <t>Zimmerhackel</t>
  </si>
  <si>
    <t>Jana</t>
  </si>
  <si>
    <t>Braaf</t>
  </si>
  <si>
    <t>Luisa</t>
  </si>
  <si>
    <t>Frey</t>
  </si>
  <si>
    <t>Luka</t>
  </si>
  <si>
    <t>Pape</t>
  </si>
  <si>
    <t>Nina</t>
  </si>
  <si>
    <t>Doncheva</t>
  </si>
  <si>
    <t>Petya</t>
  </si>
  <si>
    <t>Langner</t>
  </si>
  <si>
    <t>Sabrina</t>
  </si>
  <si>
    <t>Lauhöfer</t>
  </si>
  <si>
    <t>Saskia</t>
  </si>
  <si>
    <t>Imle</t>
  </si>
  <si>
    <t>Vanessa</t>
  </si>
  <si>
    <t>Buchholz</t>
  </si>
  <si>
    <t>Charmaine</t>
  </si>
  <si>
    <t>Schuldt</t>
  </si>
  <si>
    <t>Christine</t>
  </si>
  <si>
    <t>Henseleit</t>
  </si>
  <si>
    <t>Nele</t>
  </si>
  <si>
    <t>Staiber</t>
  </si>
  <si>
    <t>Selina</t>
  </si>
  <si>
    <t>m</t>
  </si>
  <si>
    <t>Braun</t>
  </si>
  <si>
    <t>Kuhn</t>
  </si>
  <si>
    <t>Mark</t>
  </si>
  <si>
    <t>Wolfrum</t>
  </si>
  <si>
    <t>Philipp</t>
  </si>
  <si>
    <t>Eschke</t>
  </si>
  <si>
    <t>Ryan</t>
  </si>
  <si>
    <t>Thomson</t>
  </si>
  <si>
    <t>Adrian</t>
  </si>
  <si>
    <t>Dannenberg</t>
  </si>
  <si>
    <t>Jan</t>
  </si>
  <si>
    <t>Hagen</t>
  </si>
  <si>
    <t>Luis</t>
  </si>
  <si>
    <t>Gladjuk</t>
  </si>
  <si>
    <t>Michael</t>
  </si>
  <si>
    <t>Feyh</t>
  </si>
  <si>
    <t>Miguel</t>
  </si>
  <si>
    <t>Risch</t>
  </si>
  <si>
    <t>Valentin</t>
  </si>
  <si>
    <t>Lauxtermann</t>
  </si>
  <si>
    <t>Caio</t>
  </si>
  <si>
    <t>Melnichuk</t>
  </si>
  <si>
    <t>Eduard</t>
  </si>
  <si>
    <t>Garmann</t>
  </si>
  <si>
    <t>Lars</t>
  </si>
  <si>
    <t>Meinert</t>
  </si>
  <si>
    <t>Paul</t>
  </si>
  <si>
    <t>Hofmann</t>
  </si>
  <si>
    <t>Simon</t>
  </si>
  <si>
    <t>Brandt</t>
  </si>
  <si>
    <t>Dominic</t>
  </si>
  <si>
    <t>Horna</t>
  </si>
  <si>
    <t>Jan-Eike</t>
  </si>
  <si>
    <t>Rösler</t>
  </si>
  <si>
    <t>Manuel</t>
  </si>
  <si>
    <t>Budde</t>
  </si>
  <si>
    <t>Max</t>
  </si>
  <si>
    <t>Ernst</t>
  </si>
  <si>
    <t>Yannik</t>
  </si>
  <si>
    <t>TV Blecher</t>
  </si>
  <si>
    <t>MTV Stuttgart</t>
  </si>
  <si>
    <t>FC Reislingen</t>
  </si>
  <si>
    <t>TSV Ganderkesee</t>
  </si>
  <si>
    <t>DTV Die Kängurus e.V.</t>
  </si>
  <si>
    <t>Geestemünder TV</t>
  </si>
  <si>
    <t>SV Ostfildern</t>
  </si>
  <si>
    <t>TB Ruit</t>
  </si>
  <si>
    <t>TG Münster</t>
  </si>
  <si>
    <t>SG Frankfurt-Nied</t>
  </si>
  <si>
    <t>TGJ Salzgitter</t>
  </si>
  <si>
    <t>Wohlfahrt</t>
  </si>
  <si>
    <t>2 P + 2 K</t>
  </si>
  <si>
    <t>WAGC</t>
  </si>
  <si>
    <t>SchubertBianca1996</t>
  </si>
  <si>
    <t>AdamLeonie1993</t>
  </si>
  <si>
    <t>KoidlNaomi1998</t>
  </si>
  <si>
    <t>KauppNele2000</t>
  </si>
  <si>
    <t>MüllerSilva1996</t>
  </si>
  <si>
    <t>BuchholzCharmaine2000</t>
  </si>
  <si>
    <t>SchuldtChristine2002</t>
  </si>
  <si>
    <t>SchüllerFiona2001</t>
  </si>
  <si>
    <t>MöltersJasmin2001</t>
  </si>
  <si>
    <t>JanssenKyona2002</t>
  </si>
  <si>
    <t>HenningLisa2002</t>
  </si>
  <si>
    <t>HenseleitNele2002</t>
  </si>
  <si>
    <t>HenschelNina2000</t>
  </si>
  <si>
    <t>StaiberSelina2001</t>
  </si>
  <si>
    <t>HeckTamara2001</t>
  </si>
  <si>
    <t>FleckAnn-Kathrin2003</t>
  </si>
  <si>
    <t>SchneiderFiona2004</t>
  </si>
  <si>
    <t>ZimmerhackelJana2003</t>
  </si>
  <si>
    <t>FerreiraJessica2004</t>
  </si>
  <si>
    <t>KatzenbergerKiana2004</t>
  </si>
  <si>
    <t>BrischkeLaura2004</t>
  </si>
  <si>
    <t>EppLaura2004</t>
  </si>
  <si>
    <t>TupsLea2004</t>
  </si>
  <si>
    <t>SeidelLisa2003</t>
  </si>
  <si>
    <t>BraafLuisa2004</t>
  </si>
  <si>
    <t>FreyLuka2004</t>
  </si>
  <si>
    <t>VoigtMalin2004</t>
  </si>
  <si>
    <t>BenjestorfMara2003</t>
  </si>
  <si>
    <t>KöcherMaya2004</t>
  </si>
  <si>
    <t>PflänzelMila2003</t>
  </si>
  <si>
    <t>PapeNina2003</t>
  </si>
  <si>
    <t>DonchevaPetya2004</t>
  </si>
  <si>
    <t>LangnerSabrina2004</t>
  </si>
  <si>
    <t>LauhöferSaskia2003</t>
  </si>
  <si>
    <t>LuleySofia2004</t>
  </si>
  <si>
    <t>ImleVanessa2004</t>
  </si>
  <si>
    <t>von KaiserbergAmelie2005</t>
  </si>
  <si>
    <t>EislöffelAurelia2006</t>
  </si>
  <si>
    <t>WöllBettina2006</t>
  </si>
  <si>
    <t>WensingCharlotte2006</t>
  </si>
  <si>
    <t>VolikovaEmilie2006</t>
  </si>
  <si>
    <t>KauppEmmy2006</t>
  </si>
  <si>
    <t>AmreinEva2005</t>
  </si>
  <si>
    <t>CremerFelizitas2006</t>
  </si>
  <si>
    <t>WeyershausenFinja2005</t>
  </si>
  <si>
    <t>Ronsiek-NiederbrökerHannah2006</t>
  </si>
  <si>
    <t>KrampJette2006</t>
  </si>
  <si>
    <t>WohlfahrtLenya2005</t>
  </si>
  <si>
    <t>SchubertLeonie2005</t>
  </si>
  <si>
    <t>RamacherMarrit2006</t>
  </si>
  <si>
    <t>GüntherNia2005</t>
  </si>
  <si>
    <t>NeumaierNika2005</t>
  </si>
  <si>
    <t>TuttasSarah2006</t>
  </si>
  <si>
    <t>KolaSheridan2005</t>
  </si>
  <si>
    <t>TotzkeViona2006</t>
  </si>
  <si>
    <t>MelnichukAlexandra2009</t>
  </si>
  <si>
    <t>WittmannAnnika2008</t>
  </si>
  <si>
    <t>SchubertEmma2008</t>
  </si>
  <si>
    <t>BuschFinja2008</t>
  </si>
  <si>
    <t>TupsHannah2008</t>
  </si>
  <si>
    <t>HenningLara2007</t>
  </si>
  <si>
    <t>LindenthalLara2008</t>
  </si>
  <si>
    <t>MorgensternLuna2008</t>
  </si>
  <si>
    <t>RoosMagdalena2007</t>
  </si>
  <si>
    <t>HerterMara2008</t>
  </si>
  <si>
    <t>StraetenMara2009</t>
  </si>
  <si>
    <t>MayerMarie2008</t>
  </si>
  <si>
    <t>MöllerMaya2007</t>
  </si>
  <si>
    <t>BuchmannMerle2007</t>
  </si>
  <si>
    <t>SchmidtMia2007</t>
  </si>
  <si>
    <t>SchwalmMira2008</t>
  </si>
  <si>
    <t>GrohaMuriel2008</t>
  </si>
  <si>
    <t>VolskaNikola2008</t>
  </si>
  <si>
    <t>LothNora2008</t>
  </si>
  <si>
    <t>HeringPauline2008</t>
  </si>
  <si>
    <t>BeckersPia2009</t>
  </si>
  <si>
    <t>BachmannRieke2009</t>
  </si>
  <si>
    <t>KnönerTira2009</t>
  </si>
  <si>
    <t>EmirCüneyt1997</t>
  </si>
  <si>
    <t>VogelFabian1995</t>
  </si>
  <si>
    <t>SonnKyrylo1990</t>
  </si>
  <si>
    <t>FritzscheLars1997</t>
  </si>
  <si>
    <t>PfleidererMatthias1995</t>
  </si>
  <si>
    <t>GeßweinTim-Oliver1996</t>
  </si>
  <si>
    <t>KuhnertChristopher1998</t>
  </si>
  <si>
    <t>BrandtDominic2001</t>
  </si>
  <si>
    <t>HornaJan-Eike2000</t>
  </si>
  <si>
    <t>ZehmerJustin2001</t>
  </si>
  <si>
    <t>KudrischLukas2002</t>
  </si>
  <si>
    <t>RöslerManuel2002</t>
  </si>
  <si>
    <t>SchuldtMatthias2000</t>
  </si>
  <si>
    <t>BuddeMax2002</t>
  </si>
  <si>
    <t>KloppenburgNick2001</t>
  </si>
  <si>
    <t>KwaßnyNils2000</t>
  </si>
  <si>
    <t>RamacherSimon2002</t>
  </si>
  <si>
    <t>ErnstYannik2001</t>
  </si>
  <si>
    <t>LauxtermannCaio2003</t>
  </si>
  <si>
    <t>MelnichukEduard2003</t>
  </si>
  <si>
    <t>KitzJonathan2003</t>
  </si>
  <si>
    <t>GarmannLars2004</t>
  </si>
  <si>
    <t>LittersLuis2004</t>
  </si>
  <si>
    <t>MeinertPaul2004</t>
  </si>
  <si>
    <t>HofmannSimon2003</t>
  </si>
  <si>
    <t>MeinhardtSimon2004</t>
  </si>
  <si>
    <t>ThomsonAdrian2006</t>
  </si>
  <si>
    <t>DrobinohaDavid2006</t>
  </si>
  <si>
    <t>ElferingFinn2005</t>
  </si>
  <si>
    <t>DannenbergJan2005</t>
  </si>
  <si>
    <t>KasulkeLeon2005</t>
  </si>
  <si>
    <t>HagenLuis2005</t>
  </si>
  <si>
    <t>GladjukMichael2005</t>
  </si>
  <si>
    <t>FeyhMiguel2005</t>
  </si>
  <si>
    <t>BetkeNick2005</t>
  </si>
  <si>
    <t>DousaPaul2006</t>
  </si>
  <si>
    <t>FenklSean2005</t>
  </si>
  <si>
    <t>RischValentin2005</t>
  </si>
  <si>
    <t>WestermannErin2007</t>
  </si>
  <si>
    <t>StrieseHendrik2007</t>
  </si>
  <si>
    <t>KuhnMark2007</t>
  </si>
  <si>
    <t>FeyhPaolo2007</t>
  </si>
  <si>
    <t>KernPascal2008</t>
  </si>
  <si>
    <t>WolfrumPhilipp2007</t>
  </si>
  <si>
    <t>EschkeRyan2007</t>
  </si>
  <si>
    <t>Radfelder-HenningMirja2005</t>
  </si>
  <si>
    <t>Zehmer</t>
  </si>
  <si>
    <t>Justin</t>
  </si>
  <si>
    <t>Kudrisch</t>
  </si>
  <si>
    <t>Lukas</t>
  </si>
  <si>
    <t>TV Voerde</t>
  </si>
  <si>
    <t>Kloppenburg</t>
  </si>
  <si>
    <t>Nick</t>
  </si>
  <si>
    <t>VfL Grasdorf</t>
  </si>
  <si>
    <t>Kwaßny</t>
  </si>
  <si>
    <t>Nils</t>
  </si>
  <si>
    <t>Ramacher</t>
  </si>
  <si>
    <t>Kempener TV</t>
  </si>
  <si>
    <t>Kitz</t>
  </si>
  <si>
    <t>Jonathan</t>
  </si>
  <si>
    <t>Litters</t>
  </si>
  <si>
    <t>Meinhardt</t>
  </si>
  <si>
    <t>Drobinoha</t>
  </si>
  <si>
    <t>David</t>
  </si>
  <si>
    <t>ASV Wolfartsweier</t>
  </si>
  <si>
    <t>Elfering</t>
  </si>
  <si>
    <t>Finn</t>
  </si>
  <si>
    <t>Kasulke</t>
  </si>
  <si>
    <t>Leon</t>
  </si>
  <si>
    <t>Betke</t>
  </si>
  <si>
    <t>Dousa</t>
  </si>
  <si>
    <t>Fenkl</t>
  </si>
  <si>
    <t>Sean</t>
  </si>
  <si>
    <t>SV Weiskirchen</t>
  </si>
  <si>
    <t>Westermann</t>
  </si>
  <si>
    <t>Erin</t>
  </si>
  <si>
    <t>Striese</t>
  </si>
  <si>
    <t>Hendrik</t>
  </si>
  <si>
    <t>Janis</t>
  </si>
  <si>
    <t>Paolo</t>
  </si>
  <si>
    <t>Kern</t>
  </si>
  <si>
    <t>Pascal</t>
  </si>
  <si>
    <t>SKV Mörfelden</t>
  </si>
  <si>
    <t>Schubert</t>
  </si>
  <si>
    <t>TV Weingarten</t>
  </si>
  <si>
    <t>Leonie</t>
  </si>
  <si>
    <t>Kaupp</t>
  </si>
  <si>
    <t>Schüller</t>
  </si>
  <si>
    <t>Mölters</t>
  </si>
  <si>
    <t>Jasmin</t>
  </si>
  <si>
    <t>Janssen</t>
  </si>
  <si>
    <t>Kyona</t>
  </si>
  <si>
    <t>Henning</t>
  </si>
  <si>
    <t>Lisa</t>
  </si>
  <si>
    <t>Henschel</t>
  </si>
  <si>
    <t>Munich-Airriders e.V.</t>
  </si>
  <si>
    <t>Heck</t>
  </si>
  <si>
    <t>Tamara</t>
  </si>
  <si>
    <t>Fleck</t>
  </si>
  <si>
    <t>Ann-Kathrin</t>
  </si>
  <si>
    <t>TV Liebenburg</t>
  </si>
  <si>
    <t>Ferreira</t>
  </si>
  <si>
    <t>Jessica</t>
  </si>
  <si>
    <t>Katzenberger</t>
  </si>
  <si>
    <t>Kiana</t>
  </si>
  <si>
    <t>Brischke</t>
  </si>
  <si>
    <t>Laura</t>
  </si>
  <si>
    <t>TV Dillenburg</t>
  </si>
  <si>
    <t>Epp</t>
  </si>
  <si>
    <t>Tups</t>
  </si>
  <si>
    <t>Lea</t>
  </si>
  <si>
    <t>Seidel</t>
  </si>
  <si>
    <t>Voigt</t>
  </si>
  <si>
    <t>Malin</t>
  </si>
  <si>
    <t>Benjestorf</t>
  </si>
  <si>
    <t>Mara</t>
  </si>
  <si>
    <t>Köcher</t>
  </si>
  <si>
    <t>Pflänzel</t>
  </si>
  <si>
    <t>Mila</t>
  </si>
  <si>
    <t>Luley</t>
  </si>
  <si>
    <t>Sofia</t>
  </si>
  <si>
    <t>von Kaiserberg</t>
  </si>
  <si>
    <t>Amelie</t>
  </si>
  <si>
    <t>Wensing</t>
  </si>
  <si>
    <t>Charlotte</t>
  </si>
  <si>
    <t>Emmy</t>
  </si>
  <si>
    <t>Amrein</t>
  </si>
  <si>
    <t>Eva</t>
  </si>
  <si>
    <t>Cremer</t>
  </si>
  <si>
    <t>Felizitas</t>
  </si>
  <si>
    <t>Weyershausen</t>
  </si>
  <si>
    <t>Finja</t>
  </si>
  <si>
    <t>Kramp</t>
  </si>
  <si>
    <t>Jette</t>
  </si>
  <si>
    <t>Marrit</t>
  </si>
  <si>
    <t>Günther</t>
  </si>
  <si>
    <t>Nia</t>
  </si>
  <si>
    <t>Neumaier</t>
  </si>
  <si>
    <t>Nika</t>
  </si>
  <si>
    <t>Alexandra</t>
  </si>
  <si>
    <t>Wittmann</t>
  </si>
  <si>
    <t>Annika</t>
  </si>
  <si>
    <t>Emma</t>
  </si>
  <si>
    <t>Busch</t>
  </si>
  <si>
    <t>Lara</t>
  </si>
  <si>
    <t>Lindenthal</t>
  </si>
  <si>
    <t>Lena</t>
  </si>
  <si>
    <t>Morgenstern</t>
  </si>
  <si>
    <t>Luna</t>
  </si>
  <si>
    <t>Roos</t>
  </si>
  <si>
    <t>Magdalena</t>
  </si>
  <si>
    <t>Herter</t>
  </si>
  <si>
    <t>Straeten</t>
  </si>
  <si>
    <t>Mayer</t>
  </si>
  <si>
    <t>Marie</t>
  </si>
  <si>
    <t>Buchmann</t>
  </si>
  <si>
    <t>Merle</t>
  </si>
  <si>
    <t>TV St. Ingbert</t>
  </si>
  <si>
    <t>Schmidt</t>
  </si>
  <si>
    <t>Mia</t>
  </si>
  <si>
    <t>Schwalm</t>
  </si>
  <si>
    <t>Mira</t>
  </si>
  <si>
    <t>Groha</t>
  </si>
  <si>
    <t>Muriel</t>
  </si>
  <si>
    <t>Loth</t>
  </si>
  <si>
    <t>Nora</t>
  </si>
  <si>
    <t>Hering</t>
  </si>
  <si>
    <t>Pauline</t>
  </si>
  <si>
    <t>Beckers</t>
  </si>
  <si>
    <t>Pia</t>
  </si>
  <si>
    <t>Bachmann</t>
  </si>
  <si>
    <t>Rieke</t>
  </si>
  <si>
    <t>Knöner</t>
  </si>
  <si>
    <t>Tira</t>
  </si>
  <si>
    <t>Jentsch</t>
  </si>
  <si>
    <t>JentschLena2007</t>
  </si>
  <si>
    <t>Amedick</t>
  </si>
  <si>
    <t>Carlotta</t>
  </si>
  <si>
    <t>AmedickCarlotta2000</t>
  </si>
  <si>
    <t>Ade</t>
  </si>
  <si>
    <t>Lika</t>
  </si>
  <si>
    <t>AdeLika2007</t>
  </si>
  <si>
    <t>BaumannIsabel2001</t>
  </si>
  <si>
    <t>FabigJana2000</t>
  </si>
  <si>
    <t>Fabig</t>
  </si>
  <si>
    <t>Habenicht</t>
  </si>
  <si>
    <t>Maxime</t>
  </si>
  <si>
    <t>HabenichtMaxime2007</t>
  </si>
  <si>
    <t>KnöfelAnna2005</t>
  </si>
  <si>
    <t>Knöfel</t>
  </si>
  <si>
    <t>Anna</t>
  </si>
  <si>
    <t>Müller</t>
  </si>
  <si>
    <t>Marieluise</t>
  </si>
  <si>
    <t>MüllerMarieluise2004</t>
  </si>
  <si>
    <t>NeumannSouraya2008</t>
  </si>
  <si>
    <t>RotherKira2001</t>
  </si>
  <si>
    <t>SchlauchLisa2005</t>
  </si>
  <si>
    <t>SchwartzNadine2003</t>
  </si>
  <si>
    <t>SteibNelia2001</t>
  </si>
  <si>
    <t>TafereNaomi2003</t>
  </si>
  <si>
    <t>Neumann</t>
  </si>
  <si>
    <t>Rother</t>
  </si>
  <si>
    <t>Schlauch</t>
  </si>
  <si>
    <t>Schwartz</t>
  </si>
  <si>
    <t>Steib</t>
  </si>
  <si>
    <t>Tafere</t>
  </si>
  <si>
    <t>Souraya</t>
  </si>
  <si>
    <t>Kira</t>
  </si>
  <si>
    <t>Nadine</t>
  </si>
  <si>
    <t>Nelia</t>
  </si>
  <si>
    <t>Naomi</t>
  </si>
  <si>
    <t>BauerPhillip2007</t>
  </si>
  <si>
    <t>BernhöftVico2008</t>
  </si>
  <si>
    <t>BestMoritz2000</t>
  </si>
  <si>
    <t>BubnerJacob2001</t>
  </si>
  <si>
    <t>KaulJanne2004</t>
  </si>
  <si>
    <t>MaywaldMaurice2001</t>
  </si>
  <si>
    <t>SchmidtkeTony2002</t>
  </si>
  <si>
    <t>VlitakisPavlos2005</t>
  </si>
  <si>
    <t>WeperTom Leon2006</t>
  </si>
  <si>
    <t>ZieslerMoritz2001</t>
  </si>
  <si>
    <t>Bauer</t>
  </si>
  <si>
    <t>Bernhöft</t>
  </si>
  <si>
    <t>Best</t>
  </si>
  <si>
    <t>Bubner</t>
  </si>
  <si>
    <t>Kaul</t>
  </si>
  <si>
    <t>Maywald</t>
  </si>
  <si>
    <t>Schmidtke</t>
  </si>
  <si>
    <t>Vlitakis</t>
  </si>
  <si>
    <t>Weper</t>
  </si>
  <si>
    <t>Ziesler</t>
  </si>
  <si>
    <t>Phillip</t>
  </si>
  <si>
    <t>Vico</t>
  </si>
  <si>
    <t>Moritz</t>
  </si>
  <si>
    <t>Jacob</t>
  </si>
  <si>
    <t>Janne</t>
  </si>
  <si>
    <t>Maurice</t>
  </si>
  <si>
    <t>Tony</t>
  </si>
  <si>
    <t>Pavlos</t>
  </si>
  <si>
    <t>Tom Leon</t>
  </si>
  <si>
    <t>TuS Lichterfelde</t>
  </si>
  <si>
    <t>Post SV Dresden</t>
  </si>
  <si>
    <t>Bramfelder SV</t>
  </si>
  <si>
    <t>ESV Lok Zwickau</t>
  </si>
  <si>
    <t>TSG Münchhausenstadt Bodenwerder</t>
  </si>
  <si>
    <t>TSV Rudow</t>
  </si>
  <si>
    <t>HirschLiska2008</t>
  </si>
  <si>
    <t>OstrowskiMelissa2009</t>
  </si>
  <si>
    <t>GirodIlea2007</t>
  </si>
  <si>
    <t>SartorTabea2007</t>
  </si>
  <si>
    <t>GlotovaKsenia2008</t>
  </si>
  <si>
    <t>GirodLiv2009</t>
  </si>
  <si>
    <t>WilkenJoy2007</t>
  </si>
  <si>
    <t>RudiAlexandra2008</t>
  </si>
  <si>
    <t>GretzingerPauline2008</t>
  </si>
  <si>
    <t>LerkeJosie2007</t>
  </si>
  <si>
    <t>BraunJanis-Luca2007</t>
  </si>
  <si>
    <t>MerkFinn2007</t>
  </si>
  <si>
    <t>BraafHenry2007</t>
  </si>
  <si>
    <t>KellerPhilip2007</t>
  </si>
  <si>
    <t>SaprautzkiImani2006</t>
  </si>
  <si>
    <t>BorchersCarla2005</t>
  </si>
  <si>
    <t>VoratLucia2005</t>
  </si>
  <si>
    <t>HeinrichAnastasia2005</t>
  </si>
  <si>
    <t>KnönerInka2006</t>
  </si>
  <si>
    <t>KellerSara2005</t>
  </si>
  <si>
    <t>MainkaLuisa2005</t>
  </si>
  <si>
    <t>KrausLisa-Marie2006</t>
  </si>
  <si>
    <t>WolffMonique2005</t>
  </si>
  <si>
    <t>QuielNele2006</t>
  </si>
  <si>
    <t>MousonColin2005</t>
  </si>
  <si>
    <t>SanderJano2006</t>
  </si>
  <si>
    <t>DeppeNick2006</t>
  </si>
  <si>
    <t>WinklerLilly2004</t>
  </si>
  <si>
    <t>MansfeldWiebke2003</t>
  </si>
  <si>
    <t>KlenenInsa2004</t>
  </si>
  <si>
    <t>KönigLoreéna2003</t>
  </si>
  <si>
    <t>FenklCecile2004</t>
  </si>
  <si>
    <t>DöscherTina2003</t>
  </si>
  <si>
    <t>HandtMaxima2004</t>
  </si>
  <si>
    <t>LübberingMichaela2003</t>
  </si>
  <si>
    <t>AhlersMerle2003</t>
  </si>
  <si>
    <t>MünsterNiklas2003</t>
  </si>
  <si>
    <t>MühlanDavid2004</t>
  </si>
  <si>
    <t>BrammannLeif2004</t>
  </si>
  <si>
    <t>SchlensakJakob2004</t>
  </si>
  <si>
    <t>StöhrGabriela2002</t>
  </si>
  <si>
    <t>MaterneLara2001</t>
  </si>
  <si>
    <t>SickmöllerInken2002</t>
  </si>
  <si>
    <t>HülsemannLara2002</t>
  </si>
  <si>
    <t>MuthDeborah1998</t>
  </si>
  <si>
    <t>HenseleitKim2002</t>
  </si>
  <si>
    <t>LizekaFotini2001</t>
  </si>
  <si>
    <t>PietraschRafael2001</t>
  </si>
  <si>
    <t>KönigHannes2001</t>
  </si>
  <si>
    <t>Ahlers</t>
  </si>
  <si>
    <t>TV Schledehausen e.V. 1924</t>
  </si>
  <si>
    <t>Borchers</t>
  </si>
  <si>
    <t>Carla</t>
  </si>
  <si>
    <t>TG Jugenddorf Salzgitter e.V.</t>
  </si>
  <si>
    <t>Döscher</t>
  </si>
  <si>
    <t>Tina</t>
  </si>
  <si>
    <t>Cecile</t>
  </si>
  <si>
    <t>SVGG Weiskirchen</t>
  </si>
  <si>
    <t>Girod</t>
  </si>
  <si>
    <t>Ilea</t>
  </si>
  <si>
    <t>Liv</t>
  </si>
  <si>
    <t>Glotova</t>
  </si>
  <si>
    <t>Ksenia</t>
  </si>
  <si>
    <t>TV Nellingen</t>
  </si>
  <si>
    <t>Gretzinger</t>
  </si>
  <si>
    <t>VfL Grasdorf 1896 e.V.</t>
  </si>
  <si>
    <t>Handt</t>
  </si>
  <si>
    <t>Maxima</t>
  </si>
  <si>
    <t>Heinrich</t>
  </si>
  <si>
    <t>Anastasia</t>
  </si>
  <si>
    <t>Norderstedter SV</t>
  </si>
  <si>
    <t>Kim</t>
  </si>
  <si>
    <t>Hirsch</t>
  </si>
  <si>
    <t>Liska</t>
  </si>
  <si>
    <t>Hülsemann</t>
  </si>
  <si>
    <t>SC Itzehoe</t>
  </si>
  <si>
    <t>Keller</t>
  </si>
  <si>
    <t>Sara</t>
  </si>
  <si>
    <t>Bramfelder SV 1945</t>
  </si>
  <si>
    <t>Klenen</t>
  </si>
  <si>
    <t>Insa</t>
  </si>
  <si>
    <t>Inka</t>
  </si>
  <si>
    <t>König</t>
  </si>
  <si>
    <t>Loreéna</t>
  </si>
  <si>
    <t>TG Dietzenbach 1886 e.V.</t>
  </si>
  <si>
    <t>Kraus</t>
  </si>
  <si>
    <t>Lisa-Marie</t>
  </si>
  <si>
    <t>Lerke</t>
  </si>
  <si>
    <t>Josie</t>
  </si>
  <si>
    <t>Lizeka</t>
  </si>
  <si>
    <t>Fotini</t>
  </si>
  <si>
    <t>TSV Ganderkesee e. V.</t>
  </si>
  <si>
    <t>Lübbering</t>
  </si>
  <si>
    <t>Michaela</t>
  </si>
  <si>
    <t>TSC Münster-Gievenbeck</t>
  </si>
  <si>
    <t>Mainka</t>
  </si>
  <si>
    <t>TSV Viktoria Clarholz e. V. von 1920</t>
  </si>
  <si>
    <t>Mansfeld</t>
  </si>
  <si>
    <t>Wiebke</t>
  </si>
  <si>
    <t>Materne</t>
  </si>
  <si>
    <t>TSV Wallenhorst 1924 e. V.</t>
  </si>
  <si>
    <t>Ostrowski</t>
  </si>
  <si>
    <t>Melissa</t>
  </si>
  <si>
    <t>Quiel</t>
  </si>
  <si>
    <t>Rudi</t>
  </si>
  <si>
    <t>SV Grambke-Oslebshausen</t>
  </si>
  <si>
    <t>Saprautzki</t>
  </si>
  <si>
    <t>Imani</t>
  </si>
  <si>
    <t>Barmstedter MTV 1864</t>
  </si>
  <si>
    <t>Sartor</t>
  </si>
  <si>
    <t>Tabea</t>
  </si>
  <si>
    <t>VTV Freier Grund 2016 e. V.</t>
  </si>
  <si>
    <t>Sickmöller</t>
  </si>
  <si>
    <t>Inken</t>
  </si>
  <si>
    <t>Stöhr</t>
  </si>
  <si>
    <t>Gabriela</t>
  </si>
  <si>
    <t>Vorat</t>
  </si>
  <si>
    <t>Lucia</t>
  </si>
  <si>
    <t>TSV Dielmissen 1902 e.V.</t>
  </si>
  <si>
    <t>Wilken</t>
  </si>
  <si>
    <t>Joy</t>
  </si>
  <si>
    <t>Winkler</t>
  </si>
  <si>
    <t>Lilly</t>
  </si>
  <si>
    <t>Wolff</t>
  </si>
  <si>
    <t>Monique</t>
  </si>
  <si>
    <t>Henry</t>
  </si>
  <si>
    <t>TV 1905 Unterbach</t>
  </si>
  <si>
    <t>Brammann</t>
  </si>
  <si>
    <t>Leif</t>
  </si>
  <si>
    <t>Deppe</t>
  </si>
  <si>
    <t>Philip</t>
  </si>
  <si>
    <t>Hannes</t>
  </si>
  <si>
    <t>Merk</t>
  </si>
  <si>
    <t>Mouson</t>
  </si>
  <si>
    <t>Colin</t>
  </si>
  <si>
    <t>Mühlan</t>
  </si>
  <si>
    <t>Münster</t>
  </si>
  <si>
    <t>Niklas</t>
  </si>
  <si>
    <t>Pietrasch</t>
  </si>
  <si>
    <t>Rafael</t>
  </si>
  <si>
    <t>TSV Rudow 1888 e. V.</t>
  </si>
  <si>
    <t>Sander</t>
  </si>
  <si>
    <t>Jano</t>
  </si>
  <si>
    <t>Schlensak</t>
  </si>
  <si>
    <t>Jakob</t>
  </si>
  <si>
    <t>TV Unterbach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</si>
</sst>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36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34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35" borderId="0" xfId="0" applyNumberFormat="1" applyFill="1" applyAlignment="1">
      <alignment horizontal="center"/>
    </xf>
    <xf numFmtId="1" fontId="0" fillId="36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165" fontId="0" fillId="35" borderId="0" xfId="0" applyNumberFormat="1" applyFill="1" applyAlignment="1">
      <alignment horizontal="center"/>
    </xf>
    <xf numFmtId="165" fontId="0" fillId="37" borderId="0" xfId="0" applyNumberFormat="1" applyFill="1" applyAlignment="1">
      <alignment horizontal="center"/>
    </xf>
    <xf numFmtId="165" fontId="0" fillId="38" borderId="0" xfId="0" applyNumberFormat="1" applyFill="1" applyAlignment="1">
      <alignment horizontal="center"/>
    </xf>
    <xf numFmtId="1" fontId="0" fillId="37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164" fontId="0" fillId="36" borderId="0" xfId="0" applyNumberForma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64" fontId="0" fillId="33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36" borderId="0" xfId="0" applyNumberFormat="1" applyFill="1" applyAlignment="1">
      <alignment horizontal="center"/>
    </xf>
    <xf numFmtId="165" fontId="0" fillId="38" borderId="0" xfId="0" applyNumberFormat="1" applyFill="1" applyAlignment="1">
      <alignment horizont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0" fillId="34" borderId="0" xfId="0" applyNumberFormat="1" applyFill="1" applyAlignment="1">
      <alignment horizontal="center"/>
    </xf>
    <xf numFmtId="165" fontId="0" fillId="35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165" fontId="0" fillId="37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</cellXfs>
  <cellStyles count="42">
    <cellStyle name="20 % - Akzent1" xfId="18" builtinId="30" customBuiltin="1"/>
    <cellStyle name="20 % - Akzent2" xfId="21" builtinId="34" customBuiltin="1"/>
    <cellStyle name="20 % - Akzent3" xfId="24" builtinId="38" customBuiltin="1"/>
    <cellStyle name="20 % - Akzent4" xfId="27" builtinId="42" customBuiltin="1"/>
    <cellStyle name="20 % - Akzent5" xfId="30" builtinId="46" customBuiltin="1"/>
    <cellStyle name="20 % - Akzent6" xfId="33" builtinId="50" customBuiltin="1"/>
    <cellStyle name="40 % - Akzent1" xfId="19" builtinId="31" customBuiltin="1"/>
    <cellStyle name="40 % - Akzent2" xfId="22" builtinId="35" customBuiltin="1"/>
    <cellStyle name="40 % - Akzent3" xfId="25" builtinId="39" customBuiltin="1"/>
    <cellStyle name="40 % - Akzent4" xfId="28" builtinId="43" customBuiltin="1"/>
    <cellStyle name="40 % - Akzent5" xfId="31" builtinId="47" customBuiltin="1"/>
    <cellStyle name="40 % - Akzent6" xfId="34" builtinId="51" customBuiltin="1"/>
    <cellStyle name="60 % - Akzent1 2" xfId="36" xr:uid="{86262A1E-19DE-4D27-81D2-B1DB7EF211CB}"/>
    <cellStyle name="60 % - Akzent2 2" xfId="37" xr:uid="{3A917D59-E021-4EFD-B946-0B24D78D70B5}"/>
    <cellStyle name="60 % - Akzent3 2" xfId="38" xr:uid="{10460DCD-D2A9-41B7-A8BB-5ED521115986}"/>
    <cellStyle name="60 % - Akzent4 2" xfId="39" xr:uid="{43C466EB-993C-482F-BA18-5231676E2E21}"/>
    <cellStyle name="60 % - Akzent5 2" xfId="40" xr:uid="{D23C34F5-3A7A-42AC-B701-465A7B905B0F}"/>
    <cellStyle name="60 % - Akzent6 2" xfId="41" xr:uid="{E3CB71E3-BF0A-46E9-B91B-C374EEC6B5F3}"/>
    <cellStyle name="Akzent1" xfId="17" builtinId="29" customBuiltin="1"/>
    <cellStyle name="Akzent2" xfId="20" builtinId="33" customBuiltin="1"/>
    <cellStyle name="Akzent3" xfId="23" builtinId="37" customBuiltin="1"/>
    <cellStyle name="Akzent4" xfId="26" builtinId="41" customBuiltin="1"/>
    <cellStyle name="Akzent5" xfId="29" builtinId="45" customBuiltin="1"/>
    <cellStyle name="Akzent6" xfId="32" builtinId="49" customBuiltin="1"/>
    <cellStyle name="Ausgabe" xfId="9" builtinId="21" customBuiltin="1"/>
    <cellStyle name="Berechnung" xfId="10" builtinId="22" customBuiltin="1"/>
    <cellStyle name="Eingabe" xfId="8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Neutral 2" xfId="35" xr:uid="{63F52AEC-CF7E-4B4A-AAEF-F8E69DC09D7A}"/>
    <cellStyle name="Notiz" xfId="14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1" builtinId="24" customBuiltin="1"/>
    <cellStyle name="Warnender Text" xfId="13" builtinId="11" customBuiltin="1"/>
    <cellStyle name="Zelle überprüfen" xfId="12" builtinId="23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05F8A3-46B1-4ACF-B4E4-DFE8C50035E3}" name="Quali_W" displayName="Quali_W" ref="A2:I13" totalsRowShown="0" headerRowDxfId="31" dataDxfId="30">
  <autoFilter ref="A2:I13" xr:uid="{D3D62339-C09E-4E38-AF8E-EA2A5886A1F5}"/>
  <tableColumns count="9">
    <tableColumn id="1" xr3:uid="{8A99D850-1EF9-4FED-9766-5C29F946BE9E}" name="Jahrgang" dataDxfId="29"/>
    <tableColumn id="2" xr3:uid="{7BF15EA8-AB76-480C-98B5-89D83EEFF1B3}" name="Alter" dataDxfId="28"/>
    <tableColumn id="3" xr3:uid="{6F72158D-B414-4607-97F8-48C3741A3742}" name="Pflicht" dataDxfId="27"/>
    <tableColumn id="4" xr3:uid="{0CCC0A36-034E-4363-852E-B110B42795D0}" name="Diff_min" dataDxfId="26"/>
    <tableColumn id="5" xr3:uid="{55C7E14F-7DB0-46BE-9B9F-11C968DA4571}" name="Pflicht E + T" dataDxfId="25"/>
    <tableColumn id="6" xr3:uid="{D68B55F7-A27D-4F9B-95A2-C7FA7C2856FB}" name="Pflicht G" dataDxfId="24"/>
    <tableColumn id="7" xr3:uid="{1780CE6A-F7E3-47CA-8560-8553C3714DEC}" name="Kür E + T" dataDxfId="23"/>
    <tableColumn id="8" xr3:uid="{EBB2F07A-B1C2-4794-9791-744A67101CE0}" name="Kür G" dataDxfId="22"/>
    <tableColumn id="9" xr3:uid="{05AA3CA5-4275-48B8-8B12-3073D74A0693}" name="2 P + 2 K" dataDxfId="21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65DE11-1D41-49E0-90C8-985C9B9CC710}" name="Quali_M" displayName="Quali_M" ref="A17:I27" totalsRowShown="0" headerRowDxfId="20" dataDxfId="19">
  <autoFilter ref="A17:I27" xr:uid="{E076713A-F4CB-4B4A-8482-B825DE3A12E8}"/>
  <tableColumns count="9">
    <tableColumn id="1" xr3:uid="{191116A1-1FE0-484A-9CAE-6294DFD8ABDB}" name="Jahrgang" dataDxfId="18"/>
    <tableColumn id="2" xr3:uid="{66C6DC87-FE3E-42D7-B77F-B305A822D7A2}" name="Alter" dataDxfId="17"/>
    <tableColumn id="3" xr3:uid="{4B9192C7-DC41-44A0-AA09-0C820AF93D88}" name="Pflicht" dataDxfId="16"/>
    <tableColumn id="4" xr3:uid="{7C46E489-807F-4D70-9F83-D9A28CEC8E66}" name="Diff_min" dataDxfId="15"/>
    <tableColumn id="5" xr3:uid="{3F7A7219-F192-4CF3-9C25-BA4F7C7C6BD1}" name="Pflicht E + T" dataDxfId="14"/>
    <tableColumn id="6" xr3:uid="{536D7AA9-0234-4A87-B14E-1CEE67E04ADA}" name="Pflicht G" dataDxfId="13"/>
    <tableColumn id="7" xr3:uid="{6646B89C-DDB2-4CD8-AE71-4025CD2DAF87}" name="Kür E + T" dataDxfId="12"/>
    <tableColumn id="8" xr3:uid="{CEE6FF75-62CC-4364-BA49-A718B7E9B99F}" name="Kür G" dataDxfId="11"/>
    <tableColumn id="9" xr3:uid="{E538223C-1EA0-4549-B84D-7238AB6D76F0}" name="2 P + 2 K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workbookViewId="0">
      <selection activeCell="A7" sqref="A7"/>
    </sheetView>
  </sheetViews>
  <sheetFormatPr baseColWidth="10" defaultColWidth="9.109375" defaultRowHeight="14.4" x14ac:dyDescent="0.3"/>
  <cols>
    <col min="1" max="1" width="10.88671875" style="1" customWidth="1"/>
    <col min="2" max="3" width="9.109375" style="1"/>
    <col min="4" max="4" width="10.88671875" style="2" customWidth="1"/>
    <col min="5" max="5" width="13.109375" style="2" customWidth="1"/>
    <col min="6" max="6" width="10.5546875" style="2" customWidth="1"/>
    <col min="7" max="7" width="10.44140625" style="2" customWidth="1"/>
    <col min="8" max="8" width="9.109375" style="2"/>
  </cols>
  <sheetData>
    <row r="1" spans="1:9" x14ac:dyDescent="0.3">
      <c r="A1" s="25" t="s">
        <v>0</v>
      </c>
      <c r="B1" s="25"/>
      <c r="C1" s="25"/>
      <c r="D1" s="25"/>
      <c r="E1" s="25"/>
      <c r="F1" s="25"/>
      <c r="G1" s="25"/>
      <c r="H1" s="25"/>
    </row>
    <row r="2" spans="1:9" x14ac:dyDescent="0.3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" t="s">
        <v>150</v>
      </c>
    </row>
    <row r="3" spans="1:9" x14ac:dyDescent="0.3">
      <c r="A3" s="1">
        <v>1999</v>
      </c>
      <c r="B3" s="1">
        <v>21</v>
      </c>
      <c r="C3" s="1" t="s">
        <v>12</v>
      </c>
      <c r="D3" s="2">
        <v>2</v>
      </c>
      <c r="E3" s="2">
        <v>33.4</v>
      </c>
      <c r="F3" s="2">
        <v>44.9</v>
      </c>
      <c r="G3" s="2">
        <v>30.7</v>
      </c>
      <c r="H3" s="2">
        <v>51</v>
      </c>
      <c r="I3" s="2">
        <v>191.8</v>
      </c>
    </row>
    <row r="4" spans="1:9" x14ac:dyDescent="0.3">
      <c r="A4" s="1">
        <v>2000</v>
      </c>
      <c r="B4" s="1">
        <v>20</v>
      </c>
      <c r="C4" s="1" t="s">
        <v>12</v>
      </c>
      <c r="D4" s="2">
        <v>1.8</v>
      </c>
      <c r="E4" s="2">
        <v>33</v>
      </c>
      <c r="F4" s="2">
        <v>44.3</v>
      </c>
      <c r="G4" s="2">
        <v>30.6</v>
      </c>
      <c r="H4" s="2">
        <v>50.5</v>
      </c>
      <c r="I4" s="2">
        <v>189.6</v>
      </c>
    </row>
    <row r="5" spans="1:9" x14ac:dyDescent="0.3">
      <c r="A5" s="1">
        <v>2001</v>
      </c>
      <c r="B5" s="1">
        <v>19</v>
      </c>
      <c r="C5" s="1" t="s">
        <v>12</v>
      </c>
      <c r="D5" s="2">
        <v>1.5</v>
      </c>
      <c r="E5" s="2">
        <v>32.6</v>
      </c>
      <c r="F5" s="2">
        <v>43.6</v>
      </c>
      <c r="G5" s="2">
        <v>30.5</v>
      </c>
      <c r="H5" s="2">
        <v>50</v>
      </c>
      <c r="I5" s="2">
        <v>187.2</v>
      </c>
    </row>
    <row r="6" spans="1:9" x14ac:dyDescent="0.3">
      <c r="A6" s="1">
        <v>2002</v>
      </c>
      <c r="B6" s="1">
        <v>18</v>
      </c>
      <c r="C6" s="1" t="s">
        <v>12</v>
      </c>
      <c r="D6" s="2">
        <v>1.2</v>
      </c>
      <c r="E6" s="2">
        <v>32.200000000000003</v>
      </c>
      <c r="F6" s="2">
        <v>42.9</v>
      </c>
      <c r="G6" s="2">
        <v>30.4</v>
      </c>
      <c r="H6" s="2">
        <v>49.2</v>
      </c>
      <c r="I6" s="2">
        <v>184.2</v>
      </c>
    </row>
    <row r="7" spans="1:9" x14ac:dyDescent="0.3">
      <c r="A7" s="1">
        <v>2003</v>
      </c>
      <c r="B7" s="1">
        <v>17</v>
      </c>
      <c r="C7" s="1" t="s">
        <v>11</v>
      </c>
      <c r="D7" s="2">
        <v>0</v>
      </c>
      <c r="E7" s="2">
        <v>32.200000000000003</v>
      </c>
      <c r="F7" s="2">
        <v>41.7</v>
      </c>
      <c r="G7" s="2">
        <v>30.3</v>
      </c>
      <c r="H7" s="2">
        <v>48.7</v>
      </c>
      <c r="I7" s="2">
        <v>180.8</v>
      </c>
    </row>
    <row r="8" spans="1:9" x14ac:dyDescent="0.3">
      <c r="A8" s="1">
        <v>2004</v>
      </c>
      <c r="B8" s="1">
        <v>16</v>
      </c>
      <c r="C8" s="1" t="s">
        <v>11</v>
      </c>
      <c r="D8" s="2">
        <v>0</v>
      </c>
      <c r="E8" s="2">
        <v>31.8</v>
      </c>
      <c r="F8" s="2">
        <v>41.3</v>
      </c>
      <c r="G8" s="2">
        <v>30.2</v>
      </c>
      <c r="H8" s="2">
        <v>48.1</v>
      </c>
      <c r="I8" s="2">
        <v>178.8</v>
      </c>
    </row>
    <row r="9" spans="1:9" x14ac:dyDescent="0.3">
      <c r="A9" s="1">
        <v>2005</v>
      </c>
      <c r="B9" s="1">
        <v>15</v>
      </c>
      <c r="C9" s="1" t="s">
        <v>10</v>
      </c>
      <c r="D9" s="2">
        <v>0</v>
      </c>
      <c r="E9" s="2">
        <v>31.6</v>
      </c>
      <c r="F9" s="2">
        <v>41.1</v>
      </c>
      <c r="G9" s="2">
        <v>30</v>
      </c>
      <c r="H9" s="2">
        <v>47.5</v>
      </c>
      <c r="I9" s="2">
        <v>177.2</v>
      </c>
    </row>
    <row r="10" spans="1:9" x14ac:dyDescent="0.3">
      <c r="A10" s="1">
        <v>2006</v>
      </c>
      <c r="B10" s="1">
        <v>14</v>
      </c>
      <c r="C10" s="1" t="s">
        <v>10</v>
      </c>
      <c r="D10" s="2">
        <v>0</v>
      </c>
      <c r="E10" s="2">
        <v>31.2</v>
      </c>
      <c r="F10" s="2">
        <v>40.700000000000003</v>
      </c>
      <c r="G10" s="2">
        <v>29.8</v>
      </c>
      <c r="H10" s="2">
        <v>47.1</v>
      </c>
      <c r="I10" s="2">
        <v>175.6</v>
      </c>
    </row>
    <row r="11" spans="1:9" x14ac:dyDescent="0.3">
      <c r="A11" s="1">
        <v>2007</v>
      </c>
      <c r="B11" s="1">
        <v>13</v>
      </c>
      <c r="C11" s="1" t="s">
        <v>9</v>
      </c>
      <c r="D11" s="2">
        <v>0</v>
      </c>
      <c r="E11" s="2">
        <v>31.6</v>
      </c>
      <c r="F11" s="2">
        <v>41.1</v>
      </c>
      <c r="G11" s="2">
        <v>29.6</v>
      </c>
      <c r="H11" s="2">
        <v>46.7</v>
      </c>
      <c r="I11" s="2">
        <v>175.6</v>
      </c>
    </row>
    <row r="12" spans="1:9" x14ac:dyDescent="0.3">
      <c r="A12" s="1">
        <v>2008</v>
      </c>
      <c r="B12" s="1">
        <v>12</v>
      </c>
      <c r="C12" s="1" t="s">
        <v>9</v>
      </c>
      <c r="D12" s="2">
        <v>0</v>
      </c>
      <c r="E12" s="2">
        <v>31.2</v>
      </c>
      <c r="F12" s="2">
        <v>40.700000000000003</v>
      </c>
      <c r="G12" s="2">
        <v>29.4</v>
      </c>
      <c r="H12" s="2">
        <v>46.3</v>
      </c>
      <c r="I12" s="2">
        <v>174</v>
      </c>
    </row>
    <row r="13" spans="1:9" x14ac:dyDescent="0.3">
      <c r="A13" s="1">
        <v>2009</v>
      </c>
      <c r="B13" s="1">
        <v>11</v>
      </c>
      <c r="C13" s="1" t="s">
        <v>9</v>
      </c>
      <c r="D13" s="2">
        <v>0</v>
      </c>
      <c r="E13" s="2">
        <v>30.8</v>
      </c>
      <c r="F13" s="2">
        <v>40.299999999999997</v>
      </c>
      <c r="G13" s="2">
        <v>29.4</v>
      </c>
      <c r="H13" s="2">
        <v>46.3</v>
      </c>
      <c r="I13" s="2">
        <v>173.2</v>
      </c>
    </row>
    <row r="16" spans="1:9" x14ac:dyDescent="0.3">
      <c r="A16" s="25" t="s">
        <v>13</v>
      </c>
      <c r="B16" s="25"/>
      <c r="C16" s="25"/>
      <c r="D16" s="25"/>
      <c r="E16" s="25"/>
      <c r="F16" s="25"/>
      <c r="G16" s="25"/>
      <c r="H16" s="25"/>
    </row>
    <row r="17" spans="1:9" x14ac:dyDescent="0.3">
      <c r="A17" s="1" t="s">
        <v>1</v>
      </c>
      <c r="B17" s="1" t="s">
        <v>2</v>
      </c>
      <c r="C17" s="1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1" t="s">
        <v>150</v>
      </c>
    </row>
    <row r="18" spans="1:9" x14ac:dyDescent="0.3">
      <c r="A18" s="1">
        <v>1999</v>
      </c>
      <c r="B18" s="1">
        <v>21</v>
      </c>
      <c r="C18" s="1" t="s">
        <v>12</v>
      </c>
      <c r="D18" s="2">
        <v>2.5</v>
      </c>
      <c r="E18" s="2">
        <v>35</v>
      </c>
      <c r="F18" s="2">
        <v>47</v>
      </c>
      <c r="G18" s="2">
        <v>31.8</v>
      </c>
      <c r="H18" s="2">
        <v>55.2</v>
      </c>
      <c r="I18" s="2">
        <v>204.2</v>
      </c>
    </row>
    <row r="19" spans="1:9" x14ac:dyDescent="0.3">
      <c r="A19" s="1">
        <v>2000</v>
      </c>
      <c r="B19" s="1">
        <v>20</v>
      </c>
      <c r="C19" s="1" t="s">
        <v>12</v>
      </c>
      <c r="D19" s="2">
        <v>2.2000000000000002</v>
      </c>
      <c r="E19" s="2">
        <v>34.6</v>
      </c>
      <c r="F19" s="2">
        <v>46.3</v>
      </c>
      <c r="G19" s="2">
        <v>31.6</v>
      </c>
      <c r="H19" s="2">
        <v>54.4</v>
      </c>
      <c r="I19" s="2">
        <v>201.4</v>
      </c>
    </row>
    <row r="20" spans="1:9" x14ac:dyDescent="0.3">
      <c r="A20" s="1">
        <v>2001</v>
      </c>
      <c r="B20" s="1">
        <v>19</v>
      </c>
      <c r="C20" s="1" t="s">
        <v>12</v>
      </c>
      <c r="D20" s="2">
        <v>1.8</v>
      </c>
      <c r="E20" s="2">
        <v>34.200000000000003</v>
      </c>
      <c r="F20" s="2">
        <v>45.5</v>
      </c>
      <c r="G20" s="2">
        <v>31.4</v>
      </c>
      <c r="H20" s="2">
        <v>53.7</v>
      </c>
      <c r="I20" s="2">
        <v>198.4</v>
      </c>
    </row>
    <row r="21" spans="1:9" x14ac:dyDescent="0.3">
      <c r="A21" s="1">
        <v>2002</v>
      </c>
      <c r="B21" s="1">
        <v>18</v>
      </c>
      <c r="C21" s="1" t="s">
        <v>12</v>
      </c>
      <c r="D21" s="2">
        <v>1.5</v>
      </c>
      <c r="E21" s="2">
        <v>33.799999999999997</v>
      </c>
      <c r="F21" s="2">
        <v>44.8</v>
      </c>
      <c r="G21" s="2">
        <v>31.2</v>
      </c>
      <c r="H21" s="2">
        <v>52.5</v>
      </c>
      <c r="I21" s="2">
        <v>194.6</v>
      </c>
    </row>
    <row r="22" spans="1:9" x14ac:dyDescent="0.3">
      <c r="A22" s="1">
        <v>2003</v>
      </c>
      <c r="B22" s="1">
        <v>17</v>
      </c>
      <c r="C22" s="1" t="s">
        <v>11</v>
      </c>
      <c r="D22" s="2">
        <v>0</v>
      </c>
      <c r="E22" s="2">
        <v>33.799999999999997</v>
      </c>
      <c r="F22" s="2">
        <v>43.3</v>
      </c>
      <c r="G22" s="2">
        <v>31</v>
      </c>
      <c r="H22" s="2">
        <v>51.3</v>
      </c>
      <c r="I22" s="2">
        <v>189.2</v>
      </c>
    </row>
    <row r="23" spans="1:9" x14ac:dyDescent="0.3">
      <c r="A23" s="1">
        <v>2004</v>
      </c>
      <c r="B23" s="1">
        <v>16</v>
      </c>
      <c r="C23" s="1" t="s">
        <v>11</v>
      </c>
      <c r="D23" s="2">
        <v>0</v>
      </c>
      <c r="E23" s="2">
        <v>33</v>
      </c>
      <c r="F23" s="2">
        <v>42.5</v>
      </c>
      <c r="G23" s="2">
        <v>30.8</v>
      </c>
      <c r="H23" s="2">
        <v>50.1</v>
      </c>
      <c r="I23" s="2">
        <v>185.2</v>
      </c>
    </row>
    <row r="24" spans="1:9" x14ac:dyDescent="0.3">
      <c r="A24" s="1">
        <v>2005</v>
      </c>
      <c r="B24" s="1">
        <v>15</v>
      </c>
      <c r="C24" s="1" t="s">
        <v>10</v>
      </c>
      <c r="D24" s="2">
        <v>0</v>
      </c>
      <c r="E24" s="2">
        <v>32.200000000000003</v>
      </c>
      <c r="F24" s="2">
        <v>41.7</v>
      </c>
      <c r="G24" s="2">
        <v>30.6</v>
      </c>
      <c r="H24" s="2">
        <v>48.9</v>
      </c>
      <c r="I24" s="2">
        <v>181.2</v>
      </c>
    </row>
    <row r="25" spans="1:9" x14ac:dyDescent="0.3">
      <c r="A25" s="1">
        <v>2006</v>
      </c>
      <c r="B25" s="1">
        <v>14</v>
      </c>
      <c r="C25" s="1" t="s">
        <v>10</v>
      </c>
      <c r="D25" s="2">
        <v>0</v>
      </c>
      <c r="E25" s="2">
        <v>31.6</v>
      </c>
      <c r="F25" s="2">
        <v>41.1</v>
      </c>
      <c r="G25" s="2">
        <v>30.2</v>
      </c>
      <c r="H25" s="2">
        <v>48</v>
      </c>
      <c r="I25" s="2">
        <v>178.2</v>
      </c>
    </row>
    <row r="26" spans="1:9" x14ac:dyDescent="0.3">
      <c r="A26" s="1">
        <v>2007</v>
      </c>
      <c r="B26" s="1">
        <v>13</v>
      </c>
      <c r="C26" s="1" t="s">
        <v>9</v>
      </c>
      <c r="D26" s="2">
        <v>0</v>
      </c>
      <c r="E26" s="2">
        <v>31.4</v>
      </c>
      <c r="F26" s="2">
        <v>40.9</v>
      </c>
      <c r="G26" s="2">
        <v>29.2</v>
      </c>
      <c r="H26" s="2">
        <v>46.7</v>
      </c>
      <c r="I26" s="2">
        <v>175.2</v>
      </c>
    </row>
    <row r="27" spans="1:9" x14ac:dyDescent="0.3">
      <c r="A27" s="1">
        <v>2008</v>
      </c>
      <c r="B27" s="1">
        <v>12</v>
      </c>
      <c r="C27" s="1" t="s">
        <v>9</v>
      </c>
      <c r="D27" s="2">
        <v>0</v>
      </c>
      <c r="E27" s="2">
        <v>31</v>
      </c>
      <c r="F27" s="2">
        <v>40.5</v>
      </c>
      <c r="G27" s="2">
        <v>29.2</v>
      </c>
      <c r="H27" s="2">
        <v>46.7</v>
      </c>
      <c r="I27" s="2">
        <v>174.4</v>
      </c>
    </row>
  </sheetData>
  <mergeCells count="2">
    <mergeCell ref="A1:H1"/>
    <mergeCell ref="A16:H16"/>
  </mergeCells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633DB-1FD1-4F93-B801-DD90E7D117BC}">
  <dimension ref="A1:A197"/>
  <sheetViews>
    <sheetView topLeftCell="A183" workbookViewId="0">
      <selection activeCell="A198" sqref="A198"/>
    </sheetView>
  </sheetViews>
  <sheetFormatPr baseColWidth="10" defaultRowHeight="14.4" x14ac:dyDescent="0.3"/>
  <cols>
    <col min="1" max="1" width="29.33203125" bestFit="1" customWidth="1"/>
  </cols>
  <sheetData>
    <row r="1" spans="1:1" x14ac:dyDescent="0.3">
      <c r="A1" t="s">
        <v>153</v>
      </c>
    </row>
    <row r="2" spans="1:1" x14ac:dyDescent="0.3">
      <c r="A2" t="s">
        <v>194</v>
      </c>
    </row>
    <row r="3" spans="1:1" x14ac:dyDescent="0.3">
      <c r="A3" t="s">
        <v>228</v>
      </c>
    </row>
    <row r="4" spans="1:1" x14ac:dyDescent="0.3">
      <c r="A4" t="s">
        <v>227</v>
      </c>
    </row>
    <row r="5" spans="1:1" x14ac:dyDescent="0.3">
      <c r="A5" t="s">
        <v>179</v>
      </c>
    </row>
    <row r="6" spans="1:1" x14ac:dyDescent="0.3">
      <c r="A6" t="s">
        <v>264</v>
      </c>
    </row>
    <row r="7" spans="1:1" x14ac:dyDescent="0.3">
      <c r="A7" t="s">
        <v>176</v>
      </c>
    </row>
    <row r="8" spans="1:1" x14ac:dyDescent="0.3">
      <c r="A8" t="s">
        <v>237</v>
      </c>
    </row>
    <row r="9" spans="1:1" x14ac:dyDescent="0.3">
      <c r="A9" t="s">
        <v>486</v>
      </c>
    </row>
    <row r="10" spans="1:1" x14ac:dyDescent="0.3">
      <c r="A10" t="s">
        <v>172</v>
      </c>
    </row>
    <row r="11" spans="1:1" x14ac:dyDescent="0.3">
      <c r="A11" t="s">
        <v>157</v>
      </c>
    </row>
    <row r="12" spans="1:1" x14ac:dyDescent="0.3">
      <c r="A12" t="s">
        <v>220</v>
      </c>
    </row>
    <row r="13" spans="1:1" x14ac:dyDescent="0.3">
      <c r="A13" t="s">
        <v>243</v>
      </c>
    </row>
    <row r="14" spans="1:1" x14ac:dyDescent="0.3">
      <c r="A14" t="s">
        <v>210</v>
      </c>
    </row>
    <row r="15" spans="1:1" x14ac:dyDescent="0.3">
      <c r="A15" t="s">
        <v>195</v>
      </c>
    </row>
    <row r="16" spans="1:1" x14ac:dyDescent="0.3">
      <c r="A16" t="s">
        <v>259</v>
      </c>
    </row>
    <row r="17" spans="1:1" x14ac:dyDescent="0.3">
      <c r="A17" t="s">
        <v>183</v>
      </c>
    </row>
    <row r="18" spans="1:1" x14ac:dyDescent="0.3">
      <c r="A18" t="s">
        <v>265</v>
      </c>
    </row>
    <row r="19" spans="1:1" x14ac:dyDescent="0.3">
      <c r="A19" t="s">
        <v>257</v>
      </c>
    </row>
    <row r="20" spans="1:1" x14ac:dyDescent="0.3">
      <c r="A20" t="s">
        <v>189</v>
      </c>
    </row>
    <row r="21" spans="1:1" x14ac:dyDescent="0.3">
      <c r="A21" t="s">
        <v>258</v>
      </c>
    </row>
    <row r="22" spans="1:1" x14ac:dyDescent="0.3">
      <c r="A22" t="s">
        <v>230</v>
      </c>
    </row>
    <row r="23" spans="1:1" x14ac:dyDescent="0.3">
      <c r="A23" t="s">
        <v>173</v>
      </c>
    </row>
    <row r="24" spans="1:1" x14ac:dyDescent="0.3">
      <c r="A24" t="s">
        <v>247</v>
      </c>
    </row>
    <row r="25" spans="1:1" x14ac:dyDescent="0.3">
      <c r="A25" t="s">
        <v>274</v>
      </c>
    </row>
    <row r="26" spans="1:1" x14ac:dyDescent="0.3">
      <c r="A26" t="s">
        <v>266</v>
      </c>
    </row>
    <row r="27" spans="1:1" x14ac:dyDescent="0.3">
      <c r="A27" t="s">
        <v>170</v>
      </c>
    </row>
    <row r="28" spans="1:1" x14ac:dyDescent="0.3">
      <c r="A28" t="s">
        <v>263</v>
      </c>
    </row>
    <row r="29" spans="1:1" x14ac:dyDescent="0.3">
      <c r="A29" t="s">
        <v>271</v>
      </c>
    </row>
    <row r="30" spans="1:1" x14ac:dyDescent="0.3">
      <c r="A30" t="s">
        <v>167</v>
      </c>
    </row>
    <row r="31" spans="1:1" x14ac:dyDescent="0.3">
      <c r="A31" t="s">
        <v>177</v>
      </c>
    </row>
    <row r="32" spans="1:1" x14ac:dyDescent="0.3">
      <c r="A32" t="s">
        <v>233</v>
      </c>
    </row>
    <row r="33" spans="1:1" x14ac:dyDescent="0.3">
      <c r="A33" t="s">
        <v>251</v>
      </c>
    </row>
    <row r="34" spans="1:1" x14ac:dyDescent="0.3">
      <c r="A34" t="s">
        <v>235</v>
      </c>
    </row>
    <row r="35" spans="1:1" x14ac:dyDescent="0.3">
      <c r="A35" t="s">
        <v>262</v>
      </c>
    </row>
    <row r="36" spans="1:1" x14ac:dyDescent="0.3">
      <c r="A36" t="s">
        <v>223</v>
      </c>
    </row>
    <row r="37" spans="1:1" x14ac:dyDescent="0.3">
      <c r="A37" t="s">
        <v>202</v>
      </c>
    </row>
    <row r="38" spans="1:1" x14ac:dyDescent="0.3">
      <c r="A38" t="s">
        <v>261</v>
      </c>
    </row>
    <row r="39" spans="1:1" x14ac:dyDescent="0.3">
      <c r="A39" t="s">
        <v>166</v>
      </c>
    </row>
    <row r="40" spans="1:1" x14ac:dyDescent="0.3">
      <c r="A40" t="s">
        <v>212</v>
      </c>
    </row>
    <row r="41" spans="1:1" x14ac:dyDescent="0.3">
      <c r="A41" t="s">
        <v>162</v>
      </c>
    </row>
    <row r="42" spans="1:1" x14ac:dyDescent="0.3">
      <c r="A42" t="s">
        <v>164</v>
      </c>
    </row>
    <row r="43" spans="1:1" x14ac:dyDescent="0.3">
      <c r="A43" t="s">
        <v>163</v>
      </c>
    </row>
    <row r="44" spans="1:1" x14ac:dyDescent="0.3">
      <c r="A44" t="s">
        <v>226</v>
      </c>
    </row>
    <row r="45" spans="1:1" x14ac:dyDescent="0.3">
      <c r="A45" t="s">
        <v>216</v>
      </c>
    </row>
    <row r="46" spans="1:1" x14ac:dyDescent="0.3">
      <c r="A46" t="s">
        <v>254</v>
      </c>
    </row>
    <row r="47" spans="1:1" x14ac:dyDescent="0.3">
      <c r="A47" t="s">
        <v>238</v>
      </c>
    </row>
    <row r="48" spans="1:1" x14ac:dyDescent="0.3">
      <c r="A48" t="s">
        <v>187</v>
      </c>
    </row>
    <row r="49" spans="1:1" x14ac:dyDescent="0.3">
      <c r="A49" t="s">
        <v>161</v>
      </c>
    </row>
    <row r="50" spans="1:1" x14ac:dyDescent="0.3">
      <c r="A50" t="s">
        <v>405</v>
      </c>
    </row>
    <row r="51" spans="1:1" x14ac:dyDescent="0.3">
      <c r="A51" t="s">
        <v>260</v>
      </c>
    </row>
    <row r="52" spans="1:1" x14ac:dyDescent="0.3">
      <c r="A52" t="s">
        <v>171</v>
      </c>
    </row>
    <row r="53" spans="1:1" x14ac:dyDescent="0.3">
      <c r="A53" t="s">
        <v>193</v>
      </c>
    </row>
    <row r="54" spans="1:1" x14ac:dyDescent="0.3">
      <c r="A54" t="s">
        <v>155</v>
      </c>
    </row>
    <row r="55" spans="1:1" x14ac:dyDescent="0.3">
      <c r="A55" t="s">
        <v>272</v>
      </c>
    </row>
    <row r="56" spans="1:1" x14ac:dyDescent="0.3">
      <c r="A56" t="s">
        <v>250</v>
      </c>
    </row>
    <row r="57" spans="1:1" x14ac:dyDescent="0.3">
      <c r="A57" t="s">
        <v>244</v>
      </c>
    </row>
    <row r="58" spans="1:1" x14ac:dyDescent="0.3">
      <c r="A58" t="s">
        <v>229</v>
      </c>
    </row>
    <row r="59" spans="1:1" x14ac:dyDescent="0.3">
      <c r="A59" t="s">
        <v>180</v>
      </c>
    </row>
    <row r="60" spans="1:1" x14ac:dyDescent="0.3">
      <c r="A60" t="s">
        <v>154</v>
      </c>
    </row>
    <row r="61" spans="1:1" x14ac:dyDescent="0.3">
      <c r="A61" t="s">
        <v>205</v>
      </c>
    </row>
    <row r="62" spans="1:1" x14ac:dyDescent="0.3">
      <c r="A62" t="s">
        <v>198</v>
      </c>
    </row>
    <row r="63" spans="1:1" x14ac:dyDescent="0.3">
      <c r="A63" t="s">
        <v>240</v>
      </c>
    </row>
    <row r="64" spans="1:1" x14ac:dyDescent="0.3">
      <c r="A64" t="s">
        <v>236</v>
      </c>
    </row>
    <row r="65" spans="1:1" x14ac:dyDescent="0.3">
      <c r="A65" t="s">
        <v>270</v>
      </c>
    </row>
    <row r="66" spans="1:1" x14ac:dyDescent="0.3">
      <c r="A66" t="s">
        <v>245</v>
      </c>
    </row>
    <row r="67" spans="1:1" x14ac:dyDescent="0.3">
      <c r="A67" t="s">
        <v>184</v>
      </c>
    </row>
    <row r="68" spans="1:1" x14ac:dyDescent="0.3">
      <c r="A68" t="s">
        <v>185</v>
      </c>
    </row>
    <row r="69" spans="1:1" x14ac:dyDescent="0.3">
      <c r="A69" t="s">
        <v>248</v>
      </c>
    </row>
    <row r="70" spans="1:1" x14ac:dyDescent="0.3">
      <c r="A70" t="s">
        <v>213</v>
      </c>
    </row>
    <row r="71" spans="1:1" x14ac:dyDescent="0.3">
      <c r="A71" t="s">
        <v>252</v>
      </c>
    </row>
    <row r="72" spans="1:1" x14ac:dyDescent="0.3">
      <c r="A72" t="s">
        <v>225</v>
      </c>
    </row>
    <row r="73" spans="1:1" x14ac:dyDescent="0.3">
      <c r="A73" t="s">
        <v>186</v>
      </c>
    </row>
    <row r="74" spans="1:1" x14ac:dyDescent="0.3">
      <c r="A74" t="s">
        <v>218</v>
      </c>
    </row>
    <row r="75" spans="1:1" x14ac:dyDescent="0.3">
      <c r="A75" t="s">
        <v>253</v>
      </c>
    </row>
    <row r="76" spans="1:1" x14ac:dyDescent="0.3">
      <c r="A76" t="s">
        <v>255</v>
      </c>
    </row>
    <row r="77" spans="1:1" x14ac:dyDescent="0.3">
      <c r="A77" t="s">
        <v>207</v>
      </c>
    </row>
    <row r="78" spans="1:1" x14ac:dyDescent="0.3">
      <c r="A78" t="s">
        <v>249</v>
      </c>
    </row>
    <row r="79" spans="1:1" x14ac:dyDescent="0.3">
      <c r="A79" t="s">
        <v>219</v>
      </c>
    </row>
    <row r="80" spans="1:1" x14ac:dyDescent="0.3">
      <c r="A80" t="s">
        <v>160</v>
      </c>
    </row>
    <row r="81" spans="1:1" x14ac:dyDescent="0.3">
      <c r="A81" t="s">
        <v>214</v>
      </c>
    </row>
    <row r="82" spans="1:1" x14ac:dyDescent="0.3">
      <c r="A82" t="s">
        <v>156</v>
      </c>
    </row>
    <row r="83" spans="1:1" x14ac:dyDescent="0.3">
      <c r="A83" t="s">
        <v>203</v>
      </c>
    </row>
    <row r="84" spans="1:1" x14ac:dyDescent="0.3">
      <c r="A84" t="s">
        <v>182</v>
      </c>
    </row>
    <row r="85" spans="1:1" x14ac:dyDescent="0.3">
      <c r="A85" t="s">
        <v>181</v>
      </c>
    </row>
    <row r="86" spans="1:1" x14ac:dyDescent="0.3">
      <c r="A86" t="s">
        <v>234</v>
      </c>
    </row>
    <row r="87" spans="1:1" x14ac:dyDescent="0.3">
      <c r="A87" t="s">
        <v>275</v>
      </c>
    </row>
    <row r="88" spans="1:1" x14ac:dyDescent="0.3">
      <c r="A88" t="s">
        <v>201</v>
      </c>
    </row>
    <row r="89" spans="1:1" x14ac:dyDescent="0.3">
      <c r="A89" t="s">
        <v>246</v>
      </c>
    </row>
    <row r="90" spans="1:1" x14ac:dyDescent="0.3">
      <c r="A90" t="s">
        <v>267</v>
      </c>
    </row>
    <row r="91" spans="1:1" x14ac:dyDescent="0.3">
      <c r="A91" t="s">
        <v>197</v>
      </c>
    </row>
    <row r="92" spans="1:1" x14ac:dyDescent="0.3">
      <c r="A92" t="s">
        <v>215</v>
      </c>
    </row>
    <row r="93" spans="1:1" x14ac:dyDescent="0.3">
      <c r="A93" t="s">
        <v>241</v>
      </c>
    </row>
    <row r="94" spans="1:1" x14ac:dyDescent="0.3">
      <c r="A94" t="s">
        <v>221</v>
      </c>
    </row>
    <row r="95" spans="1:1" x14ac:dyDescent="0.3">
      <c r="A95" t="s">
        <v>168</v>
      </c>
    </row>
    <row r="96" spans="1:1" x14ac:dyDescent="0.3">
      <c r="A96" t="s">
        <v>152</v>
      </c>
    </row>
    <row r="97" spans="1:1" x14ac:dyDescent="0.3">
      <c r="A97" t="s">
        <v>209</v>
      </c>
    </row>
    <row r="98" spans="1:1" x14ac:dyDescent="0.3">
      <c r="A98" t="s">
        <v>200</v>
      </c>
    </row>
    <row r="99" spans="1:1" x14ac:dyDescent="0.3">
      <c r="A99" t="s">
        <v>158</v>
      </c>
    </row>
    <row r="100" spans="1:1" x14ac:dyDescent="0.3">
      <c r="A100" t="s">
        <v>242</v>
      </c>
    </row>
    <row r="101" spans="1:1" x14ac:dyDescent="0.3">
      <c r="A101" t="s">
        <v>159</v>
      </c>
    </row>
    <row r="102" spans="1:1" x14ac:dyDescent="0.3">
      <c r="A102" t="s">
        <v>222</v>
      </c>
    </row>
    <row r="103" spans="1:1" x14ac:dyDescent="0.3">
      <c r="A103" t="s">
        <v>175</v>
      </c>
    </row>
    <row r="104" spans="1:1" x14ac:dyDescent="0.3">
      <c r="A104" t="s">
        <v>232</v>
      </c>
    </row>
    <row r="105" spans="1:1" x14ac:dyDescent="0.3">
      <c r="A105" t="s">
        <v>165</v>
      </c>
    </row>
    <row r="106" spans="1:1" x14ac:dyDescent="0.3">
      <c r="A106" t="s">
        <v>217</v>
      </c>
    </row>
    <row r="107" spans="1:1" x14ac:dyDescent="0.3">
      <c r="A107" t="s">
        <v>269</v>
      </c>
    </row>
    <row r="108" spans="1:1" x14ac:dyDescent="0.3">
      <c r="A108" t="s">
        <v>256</v>
      </c>
    </row>
    <row r="109" spans="1:1" x14ac:dyDescent="0.3">
      <c r="A109" t="s">
        <v>206</v>
      </c>
    </row>
    <row r="110" spans="1:1" x14ac:dyDescent="0.3">
      <c r="A110" t="s">
        <v>211</v>
      </c>
    </row>
    <row r="111" spans="1:1" x14ac:dyDescent="0.3">
      <c r="A111" t="s">
        <v>174</v>
      </c>
    </row>
    <row r="112" spans="1:1" x14ac:dyDescent="0.3">
      <c r="A112" t="s">
        <v>204</v>
      </c>
    </row>
    <row r="113" spans="1:1" x14ac:dyDescent="0.3">
      <c r="A113" t="s">
        <v>231</v>
      </c>
    </row>
    <row r="114" spans="1:1" x14ac:dyDescent="0.3">
      <c r="A114" t="s">
        <v>178</v>
      </c>
    </row>
    <row r="115" spans="1:1" x14ac:dyDescent="0.3">
      <c r="A115" t="s">
        <v>192</v>
      </c>
    </row>
    <row r="116" spans="1:1" x14ac:dyDescent="0.3">
      <c r="A116" t="s">
        <v>224</v>
      </c>
    </row>
    <row r="117" spans="1:1" x14ac:dyDescent="0.3">
      <c r="A117" t="s">
        <v>188</v>
      </c>
    </row>
    <row r="118" spans="1:1" x14ac:dyDescent="0.3">
      <c r="A118" t="s">
        <v>191</v>
      </c>
    </row>
    <row r="119" spans="1:1" x14ac:dyDescent="0.3">
      <c r="A119" t="s">
        <v>268</v>
      </c>
    </row>
    <row r="120" spans="1:1" x14ac:dyDescent="0.3">
      <c r="A120" t="s">
        <v>196</v>
      </c>
    </row>
    <row r="121" spans="1:1" x14ac:dyDescent="0.3">
      <c r="A121" t="s">
        <v>208</v>
      </c>
    </row>
    <row r="122" spans="1:1" x14ac:dyDescent="0.3">
      <c r="A122" t="s">
        <v>199</v>
      </c>
    </row>
    <row r="123" spans="1:1" x14ac:dyDescent="0.3">
      <c r="A123" t="s">
        <v>273</v>
      </c>
    </row>
    <row r="124" spans="1:1" x14ac:dyDescent="0.3">
      <c r="A124" t="s">
        <v>190</v>
      </c>
    </row>
    <row r="125" spans="1:1" x14ac:dyDescent="0.3">
      <c r="A125" t="s">
        <v>239</v>
      </c>
    </row>
    <row r="126" spans="1:1" x14ac:dyDescent="0.3">
      <c r="A126" t="s">
        <v>169</v>
      </c>
    </row>
    <row r="127" spans="1:1" x14ac:dyDescent="0.3">
      <c r="A127" t="s">
        <v>411</v>
      </c>
    </row>
    <row r="128" spans="1:1" x14ac:dyDescent="0.3">
      <c r="A128" t="s">
        <v>408</v>
      </c>
    </row>
    <row r="129" spans="1:1" x14ac:dyDescent="0.3">
      <c r="A129" t="s">
        <v>441</v>
      </c>
    </row>
    <row r="130" spans="1:1" x14ac:dyDescent="0.3">
      <c r="A130" t="s">
        <v>412</v>
      </c>
    </row>
    <row r="131" spans="1:1" x14ac:dyDescent="0.3">
      <c r="A131" t="s">
        <v>442</v>
      </c>
    </row>
    <row r="132" spans="1:1" x14ac:dyDescent="0.3">
      <c r="A132" t="s">
        <v>443</v>
      </c>
    </row>
    <row r="133" spans="1:1" x14ac:dyDescent="0.3">
      <c r="A133" t="s">
        <v>444</v>
      </c>
    </row>
    <row r="134" spans="1:1" x14ac:dyDescent="0.3">
      <c r="A134" t="s">
        <v>413</v>
      </c>
    </row>
    <row r="135" spans="1:1" x14ac:dyDescent="0.3">
      <c r="A135" t="s">
        <v>417</v>
      </c>
    </row>
    <row r="136" spans="1:1" x14ac:dyDescent="0.3">
      <c r="A136" t="s">
        <v>445</v>
      </c>
    </row>
    <row r="137" spans="1:1" x14ac:dyDescent="0.3">
      <c r="A137" t="s">
        <v>418</v>
      </c>
    </row>
    <row r="138" spans="1:1" x14ac:dyDescent="0.3">
      <c r="A138" t="s">
        <v>446</v>
      </c>
    </row>
    <row r="139" spans="1:1" x14ac:dyDescent="0.3">
      <c r="A139" t="s">
        <v>423</v>
      </c>
    </row>
    <row r="140" spans="1:1" x14ac:dyDescent="0.3">
      <c r="A140" t="s">
        <v>424</v>
      </c>
    </row>
    <row r="141" spans="1:1" x14ac:dyDescent="0.3">
      <c r="A141" t="s">
        <v>425</v>
      </c>
    </row>
    <row r="142" spans="1:1" x14ac:dyDescent="0.3">
      <c r="A142" t="s">
        <v>426</v>
      </c>
    </row>
    <row r="143" spans="1:1" x14ac:dyDescent="0.3">
      <c r="A143" t="s">
        <v>447</v>
      </c>
    </row>
    <row r="144" spans="1:1" x14ac:dyDescent="0.3">
      <c r="A144" t="s">
        <v>427</v>
      </c>
    </row>
    <row r="145" spans="1:1" x14ac:dyDescent="0.3">
      <c r="A145" t="s">
        <v>428</v>
      </c>
    </row>
    <row r="146" spans="1:1" x14ac:dyDescent="0.3">
      <c r="A146" t="s">
        <v>429</v>
      </c>
    </row>
    <row r="147" spans="1:1" x14ac:dyDescent="0.3">
      <c r="A147" t="s">
        <v>448</v>
      </c>
    </row>
    <row r="148" spans="1:1" x14ac:dyDescent="0.3">
      <c r="A148" t="s">
        <v>449</v>
      </c>
    </row>
    <row r="149" spans="1:1" x14ac:dyDescent="0.3">
      <c r="A149" t="s">
        <v>450</v>
      </c>
    </row>
    <row r="150" spans="1:1" x14ac:dyDescent="0.3">
      <c r="A150" t="s">
        <v>511</v>
      </c>
    </row>
    <row r="151" spans="1:1" x14ac:dyDescent="0.3">
      <c r="A151" t="s">
        <v>491</v>
      </c>
    </row>
    <row r="152" spans="1:1" x14ac:dyDescent="0.3">
      <c r="A152" t="s">
        <v>508</v>
      </c>
    </row>
    <row r="153" spans="1:1" x14ac:dyDescent="0.3">
      <c r="A153" t="s">
        <v>507</v>
      </c>
    </row>
    <row r="154" spans="1:1" x14ac:dyDescent="0.3">
      <c r="A154" t="s">
        <v>478</v>
      </c>
    </row>
    <row r="155" spans="1:1" x14ac:dyDescent="0.3">
      <c r="A155" t="s">
        <v>481</v>
      </c>
    </row>
    <row r="156" spans="1:1" x14ac:dyDescent="0.3">
      <c r="A156" t="s">
        <v>480</v>
      </c>
    </row>
    <row r="157" spans="1:1" x14ac:dyDescent="0.3">
      <c r="A157" t="s">
        <v>484</v>
      </c>
    </row>
    <row r="158" spans="1:1" x14ac:dyDescent="0.3">
      <c r="A158" t="s">
        <v>509</v>
      </c>
    </row>
    <row r="159" spans="1:1" x14ac:dyDescent="0.3">
      <c r="A159" t="s">
        <v>493</v>
      </c>
    </row>
    <row r="160" spans="1:1" x14ac:dyDescent="0.3">
      <c r="A160" t="s">
        <v>521</v>
      </c>
    </row>
    <row r="161" spans="1:1" x14ac:dyDescent="0.3">
      <c r="A161" t="s">
        <v>476</v>
      </c>
    </row>
    <row r="162" spans="1:1" x14ac:dyDescent="0.3">
      <c r="A162" t="s">
        <v>519</v>
      </c>
    </row>
    <row r="163" spans="1:1" x14ac:dyDescent="0.3">
      <c r="A163" t="s">
        <v>495</v>
      </c>
    </row>
    <row r="164" spans="1:1" x14ac:dyDescent="0.3">
      <c r="A164" t="s">
        <v>505</v>
      </c>
    </row>
    <row r="165" spans="1:1" x14ac:dyDescent="0.3">
      <c r="A165" t="s">
        <v>494</v>
      </c>
    </row>
    <row r="166" spans="1:1" x14ac:dyDescent="0.3">
      <c r="A166" t="s">
        <v>506</v>
      </c>
    </row>
    <row r="167" spans="1:1" x14ac:dyDescent="0.3">
      <c r="A167" t="s">
        <v>497</v>
      </c>
    </row>
    <row r="168" spans="1:1" x14ac:dyDescent="0.3">
      <c r="A168" t="s">
        <v>485</v>
      </c>
    </row>
    <row r="169" spans="1:1" x14ac:dyDescent="0.3">
      <c r="A169" t="s">
        <v>522</v>
      </c>
    </row>
    <row r="170" spans="1:1" x14ac:dyDescent="0.3">
      <c r="A170" t="s">
        <v>510</v>
      </c>
    </row>
    <row r="171" spans="1:1" x14ac:dyDescent="0.3">
      <c r="A171" t="s">
        <v>496</v>
      </c>
    </row>
    <row r="172" spans="1:1" x14ac:dyDescent="0.3">
      <c r="A172" t="s">
        <v>504</v>
      </c>
    </row>
    <row r="173" spans="1:1" x14ac:dyDescent="0.3">
      <c r="A173" t="s">
        <v>517</v>
      </c>
    </row>
    <row r="174" spans="1:1" x14ac:dyDescent="0.3">
      <c r="A174" t="s">
        <v>520</v>
      </c>
    </row>
    <row r="175" spans="1:1" x14ac:dyDescent="0.3">
      <c r="A175" t="s">
        <v>477</v>
      </c>
    </row>
    <row r="176" spans="1:1" x14ac:dyDescent="0.3">
      <c r="A176" t="s">
        <v>499</v>
      </c>
    </row>
    <row r="177" spans="1:1" x14ac:dyDescent="0.3">
      <c r="A177" t="s">
        <v>483</v>
      </c>
    </row>
    <row r="178" spans="1:1" x14ac:dyDescent="0.3">
      <c r="A178" t="s">
        <v>490</v>
      </c>
    </row>
    <row r="179" spans="1:1" x14ac:dyDescent="0.3">
      <c r="A179" t="s">
        <v>479</v>
      </c>
    </row>
    <row r="180" spans="1:1" x14ac:dyDescent="0.3">
      <c r="A180" t="s">
        <v>518</v>
      </c>
    </row>
    <row r="181" spans="1:1" x14ac:dyDescent="0.3">
      <c r="A181" t="s">
        <v>516</v>
      </c>
    </row>
    <row r="182" spans="1:1" x14ac:dyDescent="0.3">
      <c r="A182" t="s">
        <v>492</v>
      </c>
    </row>
    <row r="183" spans="1:1" x14ac:dyDescent="0.3">
      <c r="A183" t="s">
        <v>482</v>
      </c>
    </row>
    <row r="184" spans="1:1" x14ac:dyDescent="0.3">
      <c r="A184" t="s">
        <v>503</v>
      </c>
    </row>
    <row r="185" spans="1:1" x14ac:dyDescent="0.3">
      <c r="A185" t="s">
        <v>498</v>
      </c>
    </row>
    <row r="186" spans="1:1" x14ac:dyDescent="0.3">
      <c r="A186" t="s">
        <v>488</v>
      </c>
    </row>
    <row r="187" spans="1:1" x14ac:dyDescent="0.3">
      <c r="A187" t="s">
        <v>514</v>
      </c>
    </row>
    <row r="188" spans="1:1" x14ac:dyDescent="0.3">
      <c r="A188" t="s">
        <v>502</v>
      </c>
    </row>
    <row r="189" spans="1:1" x14ac:dyDescent="0.3">
      <c r="A189" t="s">
        <v>489</v>
      </c>
    </row>
    <row r="190" spans="1:1" x14ac:dyDescent="0.3">
      <c r="A190" t="s">
        <v>524</v>
      </c>
    </row>
    <row r="191" spans="1:1" x14ac:dyDescent="0.3">
      <c r="A191" t="s">
        <v>487</v>
      </c>
    </row>
    <row r="192" spans="1:1" x14ac:dyDescent="0.3">
      <c r="A192" t="s">
        <v>500</v>
      </c>
    </row>
    <row r="193" spans="1:1" x14ac:dyDescent="0.3">
      <c r="A193" t="s">
        <v>513</v>
      </c>
    </row>
    <row r="194" spans="1:1" x14ac:dyDescent="0.3">
      <c r="A194" t="s">
        <v>512</v>
      </c>
    </row>
    <row r="195" spans="1:1" x14ac:dyDescent="0.3">
      <c r="A195" t="s">
        <v>523</v>
      </c>
    </row>
    <row r="196" spans="1:1" x14ac:dyDescent="0.3">
      <c r="A196" t="s">
        <v>501</v>
      </c>
    </row>
    <row r="197" spans="1:1" x14ac:dyDescent="0.3">
      <c r="A197" t="s">
        <v>515</v>
      </c>
    </row>
  </sheetData>
  <sortState xmlns:xlrd2="http://schemas.microsoft.com/office/spreadsheetml/2017/richdata2" ref="A150:B197">
    <sortCondition ref="B150:B197"/>
  </sortState>
  <conditionalFormatting sqref="A1:A1048576">
    <cfRule type="duplicateValues" dxfId="9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1631-045E-4AA8-A2C9-695BE3FE4B69}">
  <dimension ref="A1:BY125"/>
  <sheetViews>
    <sheetView tabSelected="1" zoomScale="85" zoomScaleNormal="85" workbookViewId="0">
      <pane xSplit="11" ySplit="2" topLeftCell="AU3" activePane="bottomRight" state="frozen"/>
      <selection activeCell="AV3" sqref="AV3"/>
      <selection pane="topRight" activeCell="AV3" sqref="AV3"/>
      <selection pane="bottomLeft" activeCell="AV3" sqref="AV3"/>
      <selection pane="bottomRight" sqref="A1:A2"/>
    </sheetView>
  </sheetViews>
  <sheetFormatPr baseColWidth="10" defaultColWidth="0" defaultRowHeight="14.4" x14ac:dyDescent="0.3"/>
  <cols>
    <col min="1" max="1" width="19.33203125" bestFit="1" customWidth="1"/>
    <col min="2" max="2" width="11.5546875" customWidth="1"/>
    <col min="3" max="3" width="11.44140625" style="1" hidden="1" customWidth="1"/>
    <col min="4" max="4" width="11.44140625" style="1" customWidth="1"/>
    <col min="5" max="5" width="31.33203125" customWidth="1"/>
    <col min="6" max="6" width="7.33203125" style="1" hidden="1" customWidth="1"/>
    <col min="7" max="7" width="30.33203125" hidden="1" customWidth="1"/>
    <col min="8" max="9" width="11.44140625" style="6" customWidth="1"/>
    <col min="10" max="10" width="12.44140625" style="1" bestFit="1" customWidth="1"/>
    <col min="11" max="11" width="11.44140625" style="4" customWidth="1"/>
    <col min="12" max="12" width="11.5546875" style="2" hidden="1" customWidth="1"/>
    <col min="13" max="17" width="11.5546875" style="4" hidden="1" customWidth="1"/>
    <col min="18" max="18" width="11.5546875" style="2" customWidth="1"/>
    <col min="19" max="20" width="11.44140625" style="4" customWidth="1"/>
    <col min="21" max="21" width="11.44140625" style="6" customWidth="1"/>
    <col min="22" max="23" width="11.44140625" style="4" customWidth="1"/>
    <col min="24" max="24" width="11.44140625" style="6" customWidth="1"/>
    <col min="25" max="26" width="11.44140625" style="4" customWidth="1"/>
    <col min="27" max="27" width="11.44140625" style="6" customWidth="1"/>
    <col min="28" max="28" width="11.5546875" style="2" customWidth="1"/>
    <col min="29" max="30" width="11.5546875" style="4" customWidth="1"/>
    <col min="31" max="31" width="11.5546875" style="6" customWidth="1"/>
    <col min="32" max="33" width="11.5546875" style="4" customWidth="1"/>
    <col min="34" max="34" width="11.5546875" style="6" customWidth="1"/>
    <col min="35" max="36" width="11.5546875" style="4" customWidth="1"/>
    <col min="37" max="37" width="11.5546875" style="6" customWidth="1"/>
    <col min="38" max="38" width="11.5546875" style="2" customWidth="1"/>
    <col min="39" max="40" width="11.5546875" style="4" customWidth="1"/>
    <col min="41" max="41" width="11.5546875" style="6" customWidth="1"/>
    <col min="42" max="43" width="11.5546875" style="4" customWidth="1"/>
    <col min="44" max="44" width="11.5546875" style="6" customWidth="1"/>
    <col min="45" max="46" width="11.5546875" style="4" customWidth="1"/>
    <col min="47" max="47" width="11.5546875" style="6" customWidth="1"/>
    <col min="48" max="48" width="11.5546875" style="2" customWidth="1"/>
    <col min="49" max="50" width="11.5546875" style="4" customWidth="1"/>
    <col min="51" max="51" width="11.5546875" style="6" customWidth="1"/>
    <col min="52" max="53" width="11.5546875" style="4" customWidth="1"/>
    <col min="54" max="54" width="11.5546875" style="6" customWidth="1"/>
    <col min="55" max="56" width="11.5546875" style="4" customWidth="1"/>
    <col min="57" max="57" width="11.5546875" style="6" customWidth="1"/>
    <col min="58" max="58" width="11.5546875" style="2" hidden="1"/>
    <col min="59" max="60" width="11.5546875" style="4" hidden="1"/>
    <col min="61" max="61" width="11.5546875" style="6" hidden="1"/>
    <col min="62" max="63" width="11.5546875" style="4" hidden="1"/>
    <col min="64" max="64" width="11.5546875" style="6" hidden="1"/>
    <col min="65" max="66" width="11.5546875" style="4" hidden="1"/>
    <col min="67" max="67" width="11.5546875" style="6" hidden="1"/>
    <col min="68" max="68" width="11.5546875" style="2" hidden="1"/>
    <col min="69" max="70" width="11.5546875" style="4" hidden="1"/>
    <col min="71" max="71" width="11.5546875" style="6" hidden="1"/>
    <col min="72" max="73" width="11.5546875" style="4" hidden="1"/>
    <col min="74" max="74" width="11.5546875" style="6" hidden="1"/>
    <col min="75" max="76" width="11.5546875" style="4" hidden="1"/>
    <col min="77" max="77" width="11.5546875" style="6" hidden="1"/>
    <col min="78" max="16384" width="11.5546875" hidden="1"/>
  </cols>
  <sheetData>
    <row r="1" spans="1:77" x14ac:dyDescent="0.3">
      <c r="A1" s="28" t="s">
        <v>14</v>
      </c>
      <c r="B1" s="28" t="s">
        <v>15</v>
      </c>
      <c r="C1" s="28" t="s">
        <v>16</v>
      </c>
      <c r="D1" s="28" t="s">
        <v>17</v>
      </c>
      <c r="E1" s="28" t="s">
        <v>18</v>
      </c>
      <c r="F1" s="20"/>
      <c r="H1" s="25" t="s">
        <v>19</v>
      </c>
      <c r="I1" s="25"/>
      <c r="J1" s="25"/>
      <c r="K1" s="29" t="s">
        <v>20</v>
      </c>
      <c r="L1" s="30" t="s">
        <v>21</v>
      </c>
      <c r="M1" s="30"/>
      <c r="N1" s="30"/>
      <c r="O1" s="30"/>
      <c r="P1" s="30"/>
      <c r="Q1" s="5"/>
      <c r="R1" s="31" t="s">
        <v>34</v>
      </c>
      <c r="S1" s="31"/>
      <c r="T1" s="31"/>
      <c r="U1" s="31"/>
      <c r="V1" s="31"/>
      <c r="W1" s="31"/>
      <c r="X1" s="31"/>
      <c r="Y1" s="31"/>
      <c r="Z1" s="31"/>
      <c r="AA1" s="31"/>
      <c r="AB1" s="26" t="s">
        <v>35</v>
      </c>
      <c r="AC1" s="26"/>
      <c r="AD1" s="26"/>
      <c r="AE1" s="26"/>
      <c r="AF1" s="26"/>
      <c r="AG1" s="26"/>
      <c r="AH1" s="26"/>
      <c r="AI1" s="26"/>
      <c r="AJ1" s="26"/>
      <c r="AK1" s="26"/>
      <c r="AL1" s="32" t="s">
        <v>36</v>
      </c>
      <c r="AM1" s="32"/>
      <c r="AN1" s="32"/>
      <c r="AO1" s="32"/>
      <c r="AP1" s="32"/>
      <c r="AQ1" s="32"/>
      <c r="AR1" s="32"/>
      <c r="AS1" s="32"/>
      <c r="AT1" s="32"/>
      <c r="AU1" s="32"/>
      <c r="AV1" s="33" t="s">
        <v>37</v>
      </c>
      <c r="AW1" s="33"/>
      <c r="AX1" s="33"/>
      <c r="AY1" s="33"/>
      <c r="AZ1" s="33"/>
      <c r="BA1" s="33"/>
      <c r="BB1" s="33"/>
      <c r="BC1" s="33"/>
      <c r="BD1" s="33"/>
      <c r="BE1" s="33"/>
      <c r="BF1" s="27" t="s">
        <v>22</v>
      </c>
      <c r="BG1" s="27"/>
      <c r="BH1" s="27"/>
      <c r="BI1" s="27"/>
      <c r="BJ1" s="27"/>
      <c r="BK1" s="27"/>
      <c r="BL1" s="27"/>
      <c r="BM1" s="27"/>
      <c r="BN1" s="27"/>
      <c r="BO1" s="27"/>
      <c r="BP1" s="26" t="s">
        <v>151</v>
      </c>
      <c r="BQ1" s="26"/>
      <c r="BR1" s="26"/>
      <c r="BS1" s="26"/>
      <c r="BT1" s="26"/>
      <c r="BU1" s="26"/>
      <c r="BV1" s="26"/>
      <c r="BW1" s="26"/>
      <c r="BX1" s="26"/>
      <c r="BY1" s="26"/>
    </row>
    <row r="2" spans="1:77" x14ac:dyDescent="0.3">
      <c r="A2" s="28"/>
      <c r="B2" s="28"/>
      <c r="C2" s="28"/>
      <c r="D2" s="28"/>
      <c r="E2" s="28"/>
      <c r="F2" s="20" t="s">
        <v>23</v>
      </c>
      <c r="G2" t="s">
        <v>24</v>
      </c>
      <c r="H2" s="6" t="s">
        <v>3</v>
      </c>
      <c r="I2" s="6" t="s">
        <v>25</v>
      </c>
      <c r="J2" s="1" t="s">
        <v>26</v>
      </c>
      <c r="K2" s="29"/>
      <c r="L2" s="15" t="s">
        <v>38</v>
      </c>
      <c r="M2" s="5" t="s">
        <v>5</v>
      </c>
      <c r="N2" s="5" t="s">
        <v>6</v>
      </c>
      <c r="O2" s="5" t="s">
        <v>7</v>
      </c>
      <c r="P2" s="5" t="s">
        <v>8</v>
      </c>
      <c r="Q2" s="5" t="s">
        <v>150</v>
      </c>
      <c r="R2" s="22" t="s">
        <v>39</v>
      </c>
      <c r="S2" s="11" t="s">
        <v>5</v>
      </c>
      <c r="T2" s="11" t="s">
        <v>6</v>
      </c>
      <c r="U2" s="7" t="s">
        <v>27</v>
      </c>
      <c r="V2" s="11" t="s">
        <v>7</v>
      </c>
      <c r="W2" s="11" t="s">
        <v>8</v>
      </c>
      <c r="X2" s="7" t="s">
        <v>27</v>
      </c>
      <c r="Y2" s="11" t="s">
        <v>28</v>
      </c>
      <c r="Z2" s="11" t="s">
        <v>29</v>
      </c>
      <c r="AA2" s="7" t="s">
        <v>27</v>
      </c>
      <c r="AB2" s="18" t="s">
        <v>39</v>
      </c>
      <c r="AC2" s="3" t="s">
        <v>5</v>
      </c>
      <c r="AD2" s="3" t="s">
        <v>6</v>
      </c>
      <c r="AE2" s="8" t="s">
        <v>27</v>
      </c>
      <c r="AF2" s="3" t="s">
        <v>30</v>
      </c>
      <c r="AG2" s="3" t="s">
        <v>31</v>
      </c>
      <c r="AH2" s="8" t="s">
        <v>27</v>
      </c>
      <c r="AI2" s="3" t="s">
        <v>32</v>
      </c>
      <c r="AJ2" s="3" t="s">
        <v>33</v>
      </c>
      <c r="AK2" s="8" t="s">
        <v>27</v>
      </c>
      <c r="AL2" s="21" t="s">
        <v>39</v>
      </c>
      <c r="AM2" s="10" t="s">
        <v>5</v>
      </c>
      <c r="AN2" s="10" t="s">
        <v>6</v>
      </c>
      <c r="AO2" s="9" t="s">
        <v>27</v>
      </c>
      <c r="AP2" s="10" t="s">
        <v>7</v>
      </c>
      <c r="AQ2" s="10" t="s">
        <v>8</v>
      </c>
      <c r="AR2" s="9" t="s">
        <v>27</v>
      </c>
      <c r="AS2" s="10" t="s">
        <v>28</v>
      </c>
      <c r="AT2" s="10" t="s">
        <v>29</v>
      </c>
      <c r="AU2" s="9" t="s">
        <v>27</v>
      </c>
      <c r="AV2" s="19" t="s">
        <v>39</v>
      </c>
      <c r="AW2" s="12" t="s">
        <v>5</v>
      </c>
      <c r="AX2" s="12" t="s">
        <v>6</v>
      </c>
      <c r="AY2" s="14" t="s">
        <v>27</v>
      </c>
      <c r="AZ2" s="12" t="s">
        <v>7</v>
      </c>
      <c r="BA2" s="12" t="s">
        <v>8</v>
      </c>
      <c r="BB2" s="14" t="s">
        <v>27</v>
      </c>
      <c r="BC2" s="12" t="s">
        <v>28</v>
      </c>
      <c r="BD2" s="12" t="s">
        <v>29</v>
      </c>
      <c r="BE2" s="14" t="s">
        <v>27</v>
      </c>
      <c r="BF2" s="17" t="s">
        <v>39</v>
      </c>
      <c r="BG2" s="13" t="s">
        <v>5</v>
      </c>
      <c r="BH2" s="13" t="s">
        <v>6</v>
      </c>
      <c r="BI2" s="16" t="s">
        <v>27</v>
      </c>
      <c r="BJ2" s="13" t="s">
        <v>7</v>
      </c>
      <c r="BK2" s="13" t="s">
        <v>8</v>
      </c>
      <c r="BL2" s="16" t="s">
        <v>27</v>
      </c>
      <c r="BM2" s="13" t="s">
        <v>28</v>
      </c>
      <c r="BN2" s="13" t="s">
        <v>29</v>
      </c>
      <c r="BO2" s="16" t="s">
        <v>27</v>
      </c>
      <c r="BP2" s="18" t="s">
        <v>39</v>
      </c>
      <c r="BQ2" s="3" t="s">
        <v>5</v>
      </c>
      <c r="BR2" s="3" t="s">
        <v>6</v>
      </c>
      <c r="BS2" s="8" t="s">
        <v>27</v>
      </c>
      <c r="BT2" s="3" t="s">
        <v>7</v>
      </c>
      <c r="BU2" s="3" t="s">
        <v>8</v>
      </c>
      <c r="BV2" s="8" t="s">
        <v>27</v>
      </c>
      <c r="BW2" s="3" t="s">
        <v>28</v>
      </c>
      <c r="BX2" s="3" t="s">
        <v>29</v>
      </c>
      <c r="BY2" s="8" t="s">
        <v>27</v>
      </c>
    </row>
    <row r="3" spans="1:77" x14ac:dyDescent="0.3">
      <c r="A3" t="s">
        <v>406</v>
      </c>
      <c r="B3" t="s">
        <v>407</v>
      </c>
      <c r="C3" s="1">
        <v>2000</v>
      </c>
      <c r="D3" s="1">
        <v>20</v>
      </c>
      <c r="E3" t="s">
        <v>141</v>
      </c>
      <c r="F3" s="1" t="s">
        <v>71</v>
      </c>
      <c r="G3" t="s">
        <v>408</v>
      </c>
      <c r="H3" s="6">
        <f>U3+AE3+AO3+AY3+BI3+BS3</f>
        <v>2</v>
      </c>
      <c r="I3" s="6">
        <f>X3+AA3+AH3+AK3+AR3+AU3+BB3+BE3+BL3+BO3+BV3+BY3</f>
        <v>3</v>
      </c>
      <c r="J3" s="1" t="str">
        <f>IF(AND(H3&gt;0,I3&gt;0,K3&gt;=Q3),"Ja","Nein")</f>
        <v>Ja</v>
      </c>
      <c r="K3" s="4">
        <f>MAX(T3,AD3,AN3,AX3,BH3,BR3)+LARGE((T3,AD3,AN3,AX3,BH3,BR3),2)+MAX(W3,Z3,AG3,AJ3,AQ3,AT3,BA3,BD3,BK3,BN3,BU3,BX3)+LARGE((W3,Z3,AG3,AJ3,AQ3,AT3,BA3,BD3,BK3,BN3,BU3,BX3),2)</f>
        <v>194.45000000000002</v>
      </c>
      <c r="L3" s="2">
        <f>VLOOKUP(C3,Quali_W[#All],4,0)</f>
        <v>1.8</v>
      </c>
      <c r="M3" s="4">
        <f>VLOOKUP(C3,Quali_W[#All],5,0)</f>
        <v>33</v>
      </c>
      <c r="N3" s="4">
        <f>VLOOKUP(C3,Quali_W[#All],6,0)</f>
        <v>44.3</v>
      </c>
      <c r="O3" s="4">
        <f>VLOOKUP(C3,Quali_W[#All],7,0)</f>
        <v>30.6</v>
      </c>
      <c r="P3" s="4">
        <f>VLOOKUP(C3,Quali_W[#All],8,0)</f>
        <v>50.5</v>
      </c>
      <c r="Q3" s="4">
        <f>VLOOKUP(C3,Quali_W[#All],9,0)</f>
        <v>189.6</v>
      </c>
      <c r="R3" s="2">
        <v>0</v>
      </c>
      <c r="S3" s="4">
        <v>0</v>
      </c>
      <c r="T3" s="4">
        <v>0</v>
      </c>
      <c r="U3" s="6">
        <v>0</v>
      </c>
      <c r="V3" s="4">
        <v>0</v>
      </c>
      <c r="W3" s="4">
        <v>0</v>
      </c>
      <c r="X3" s="6">
        <v>0</v>
      </c>
      <c r="Y3" s="4">
        <v>0</v>
      </c>
      <c r="Z3" s="4">
        <v>0</v>
      </c>
      <c r="AA3" s="6">
        <v>0</v>
      </c>
      <c r="AB3" s="2">
        <v>2.1</v>
      </c>
      <c r="AC3" s="4">
        <v>33.24</v>
      </c>
      <c r="AD3" s="4">
        <v>44.84</v>
      </c>
      <c r="AE3" s="6">
        <v>1</v>
      </c>
      <c r="AF3" s="4">
        <v>31.825000000000003</v>
      </c>
      <c r="AG3" s="4">
        <v>51.924999999999997</v>
      </c>
      <c r="AH3" s="6">
        <v>1</v>
      </c>
      <c r="AI3" s="4">
        <v>31.885000000000002</v>
      </c>
      <c r="AJ3" s="4">
        <v>51.784999999999997</v>
      </c>
      <c r="AK3" s="6">
        <v>1</v>
      </c>
      <c r="AL3" s="2">
        <v>2.1</v>
      </c>
      <c r="AM3" s="4">
        <v>34</v>
      </c>
      <c r="AN3" s="4">
        <v>45.9</v>
      </c>
      <c r="AO3" s="6">
        <v>1</v>
      </c>
      <c r="AP3" s="4">
        <v>29.1</v>
      </c>
      <c r="AQ3" s="4">
        <v>49.2</v>
      </c>
      <c r="AR3" s="6">
        <v>0</v>
      </c>
      <c r="AS3" s="4">
        <v>30.675000000000001</v>
      </c>
      <c r="AT3" s="4">
        <v>50.875</v>
      </c>
      <c r="AU3" s="6">
        <v>1</v>
      </c>
      <c r="AV3" s="2">
        <v>0</v>
      </c>
      <c r="AW3" s="4">
        <v>0</v>
      </c>
      <c r="AX3" s="4">
        <v>0</v>
      </c>
      <c r="AY3" s="6">
        <v>0</v>
      </c>
      <c r="AZ3" s="4">
        <v>0</v>
      </c>
      <c r="BA3" s="4">
        <v>0</v>
      </c>
      <c r="BB3" s="6">
        <v>0</v>
      </c>
      <c r="BC3" s="4">
        <v>0</v>
      </c>
      <c r="BD3" s="4">
        <v>0</v>
      </c>
      <c r="BE3" s="6">
        <v>0</v>
      </c>
      <c r="BI3" s="6">
        <f>IF(AND(BF3&gt;=$L3,BG3&gt;=$M3,BH3&gt;=$N3),1,0)</f>
        <v>0</v>
      </c>
      <c r="BL3" s="6">
        <f>IF(AND(BJ3&gt;=$O3,BK3&gt;=$P3),1,0)</f>
        <v>0</v>
      </c>
      <c r="BO3" s="6">
        <f>IF(AND(BM3&gt;=$O3,BN3&gt;=$P3),1,0)</f>
        <v>0</v>
      </c>
      <c r="BS3" s="6">
        <f>IF(AND(BP3&gt;=$L3,BQ3&gt;=$M3,BR3&gt;=$N3),1,0)</f>
        <v>0</v>
      </c>
      <c r="BV3" s="6">
        <f>IF(AND(BT3&gt;=$O3,BU3&gt;=$P3),1,0)</f>
        <v>0</v>
      </c>
      <c r="BY3" s="6">
        <f>IF(AND(BW3&gt;=$O3,BX3&gt;=$P3),1,0)</f>
        <v>0</v>
      </c>
    </row>
    <row r="4" spans="1:77" x14ac:dyDescent="0.3">
      <c r="A4" t="s">
        <v>90</v>
      </c>
      <c r="B4" t="s">
        <v>91</v>
      </c>
      <c r="C4" s="24">
        <v>2000</v>
      </c>
      <c r="D4" s="1">
        <v>20</v>
      </c>
      <c r="E4" t="s">
        <v>142</v>
      </c>
      <c r="F4" s="1" t="s">
        <v>71</v>
      </c>
      <c r="G4" t="s">
        <v>157</v>
      </c>
      <c r="H4" s="6">
        <f>U4+AE4+AO4+AY4+BI4+BS4</f>
        <v>2</v>
      </c>
      <c r="I4" s="6">
        <f>X4+AA4+AH4+AK4+AR4+AU4+BB4+BE4+BL4+BO4+BV4+BY4</f>
        <v>3</v>
      </c>
      <c r="J4" s="1" t="str">
        <f>IF(AND(H4&gt;0,I4&gt;0,K4&gt;=Q4),"Ja","Nein")</f>
        <v>Ja</v>
      </c>
      <c r="K4" s="4">
        <f>MAX(T4,AD4,AN4,AX4,BH4,BR4)+LARGE((T4,AD4,AN4,AX4,BH4,BR4),2)+MAX(W4,Z4,AG4,AJ4,AQ4,AT4,BA4,BD4,BK4,BN4,BU4,BX4)+LARGE((W4,Z4,AG4,AJ4,AQ4,AT4,BA4,BD4,BK4,BN4,BU4,BX4),2)</f>
        <v>193.53000000000003</v>
      </c>
      <c r="L4" s="2">
        <f>VLOOKUP(C4,Quali_W[#All],4,0)</f>
        <v>1.8</v>
      </c>
      <c r="M4" s="4">
        <f>VLOOKUP(C4,Quali_W[#All],5,0)</f>
        <v>33</v>
      </c>
      <c r="N4" s="4">
        <f>VLOOKUP(C4,Quali_W[#All],6,0)</f>
        <v>44.3</v>
      </c>
      <c r="O4" s="4">
        <f>VLOOKUP(C4,Quali_W[#All],7,0)</f>
        <v>30.6</v>
      </c>
      <c r="P4" s="4">
        <f>VLOOKUP(C4,Quali_W[#All],8,0)</f>
        <v>50.5</v>
      </c>
      <c r="Q4" s="4">
        <f>VLOOKUP(C4,Quali_W[#All],9,0)</f>
        <v>189.6</v>
      </c>
      <c r="R4" s="2">
        <v>2.4</v>
      </c>
      <c r="S4" s="4">
        <v>33.56</v>
      </c>
      <c r="T4" s="4">
        <v>45.86</v>
      </c>
      <c r="U4" s="6">
        <v>1</v>
      </c>
      <c r="V4" s="4">
        <v>31.745000000000001</v>
      </c>
      <c r="W4" s="4">
        <v>51.145000000000003</v>
      </c>
      <c r="X4" s="6">
        <v>1</v>
      </c>
      <c r="Y4" s="4">
        <v>15.89</v>
      </c>
      <c r="Z4" s="4">
        <v>25.59</v>
      </c>
      <c r="AA4" s="6">
        <v>0</v>
      </c>
      <c r="AB4" s="2">
        <v>2.2999999999999998</v>
      </c>
      <c r="AC4" s="4">
        <v>34.08</v>
      </c>
      <c r="AD4" s="4">
        <v>45.88</v>
      </c>
      <c r="AE4" s="6">
        <v>1</v>
      </c>
      <c r="AF4" s="4">
        <v>0.42</v>
      </c>
      <c r="AG4" s="4">
        <v>0.42</v>
      </c>
      <c r="AH4" s="6">
        <v>0</v>
      </c>
      <c r="AI4" s="4">
        <v>0</v>
      </c>
      <c r="AJ4" s="4">
        <v>0</v>
      </c>
      <c r="AK4" s="6">
        <v>0</v>
      </c>
      <c r="AL4" s="2">
        <v>0</v>
      </c>
      <c r="AM4" s="4">
        <v>0</v>
      </c>
      <c r="AN4" s="4">
        <v>0</v>
      </c>
      <c r="AO4" s="6">
        <v>0</v>
      </c>
      <c r="AP4" s="4">
        <v>0</v>
      </c>
      <c r="AQ4" s="4">
        <v>0</v>
      </c>
      <c r="AR4" s="6">
        <v>0</v>
      </c>
      <c r="AS4" s="4">
        <v>0</v>
      </c>
      <c r="AT4" s="4">
        <v>0</v>
      </c>
      <c r="AU4" s="6">
        <v>0</v>
      </c>
      <c r="AV4" s="2">
        <v>1.5</v>
      </c>
      <c r="AW4" s="4">
        <v>33.49</v>
      </c>
      <c r="AX4" s="4">
        <v>44.49</v>
      </c>
      <c r="AY4" s="6">
        <v>0</v>
      </c>
      <c r="AZ4" s="4">
        <v>33.045000000000002</v>
      </c>
      <c r="BA4" s="4">
        <v>50.644999999999996</v>
      </c>
      <c r="BB4" s="6">
        <v>1</v>
      </c>
      <c r="BC4" s="4">
        <v>33.024999999999999</v>
      </c>
      <c r="BD4" s="4">
        <v>50.625</v>
      </c>
      <c r="BE4" s="6">
        <v>1</v>
      </c>
      <c r="BI4" s="6">
        <f>IF(AND(BF4&gt;=$L4,BG4&gt;=$M4,BH4&gt;=$N4),1,0)</f>
        <v>0</v>
      </c>
      <c r="BL4" s="6">
        <f>IF(AND(BJ4&gt;=$O4,BK4&gt;=$P4),1,0)</f>
        <v>0</v>
      </c>
      <c r="BO4" s="6">
        <f>IF(AND(BM4&gt;=$O4,BN4&gt;=$P4),1,0)</f>
        <v>0</v>
      </c>
      <c r="BS4" s="6">
        <f t="shared" ref="BS4:BS66" si="0">IF(AND(BP4&gt;=$L4,BQ4&gt;=$M4,BR4&gt;=$N4),1,0)</f>
        <v>0</v>
      </c>
      <c r="BV4" s="6">
        <f t="shared" ref="BV4:BV66" si="1">IF(AND(BT4&gt;=$O4,BU4&gt;=$P4),1,0)</f>
        <v>0</v>
      </c>
      <c r="BY4" s="6">
        <f t="shared" ref="BY4:BY66" si="2">IF(AND(BW4&gt;=$O4,BX4&gt;=$P4),1,0)</f>
        <v>0</v>
      </c>
    </row>
    <row r="5" spans="1:77" x14ac:dyDescent="0.3">
      <c r="A5" t="s">
        <v>92</v>
      </c>
      <c r="B5" t="s">
        <v>93</v>
      </c>
      <c r="C5" s="1">
        <v>2002</v>
      </c>
      <c r="D5" s="1">
        <v>18</v>
      </c>
      <c r="E5" t="s">
        <v>44</v>
      </c>
      <c r="F5" s="1" t="s">
        <v>71</v>
      </c>
      <c r="G5" t="s">
        <v>158</v>
      </c>
      <c r="H5" s="6">
        <f>U5+AE5+AO5+AY5+BI5+BS5</f>
        <v>4</v>
      </c>
      <c r="I5" s="6">
        <f>X5+AA5+AH5+AK5+AR5+AU5+BB5+BE5+BL5+BO5+BV5+BY5</f>
        <v>6</v>
      </c>
      <c r="J5" s="1" t="str">
        <f>IF(AND(H5&gt;0,I5&gt;0,K5&gt;=Q5),"Ja","Nein")</f>
        <v>Ja</v>
      </c>
      <c r="K5" s="4">
        <f>MAX(T5,AD5,AN5,AX5,BH5,BR5)+LARGE((T5,AD5,AN5,AX5,BH5,BR5),2)+MAX(W5,Z5,AG5,AJ5,AQ5,AT5,BA5,BD5,BK5,BN5,BU5,BX5)+LARGE((W5,Z5,AG5,AJ5,AQ5,AT5,BA5,BD5,BK5,BN5,BU5,BX5),2)</f>
        <v>192.08500000000004</v>
      </c>
      <c r="L5" s="2">
        <f>VLOOKUP(C5,Quali_W[#All],4,0)</f>
        <v>1.2</v>
      </c>
      <c r="M5" s="4">
        <f>VLOOKUP(C5,Quali_W[#All],5,0)</f>
        <v>32.200000000000003</v>
      </c>
      <c r="N5" s="4">
        <f>VLOOKUP(C5,Quali_W[#All],6,0)</f>
        <v>42.9</v>
      </c>
      <c r="O5" s="4">
        <f>VLOOKUP(C5,Quali_W[#All],7,0)</f>
        <v>30.4</v>
      </c>
      <c r="P5" s="4">
        <f>VLOOKUP(C5,Quali_W[#All],8,0)</f>
        <v>49.2</v>
      </c>
      <c r="Q5" s="4">
        <f>VLOOKUP(C5,Quali_W[#All],9,0)</f>
        <v>184.2</v>
      </c>
      <c r="R5" s="2">
        <v>2.2999999999999998</v>
      </c>
      <c r="S5" s="4">
        <v>33.44</v>
      </c>
      <c r="T5" s="4">
        <v>45.040000000000006</v>
      </c>
      <c r="U5" s="6">
        <v>1</v>
      </c>
      <c r="V5" s="4">
        <v>33.17</v>
      </c>
      <c r="W5" s="4">
        <v>50.77</v>
      </c>
      <c r="X5" s="6">
        <v>1</v>
      </c>
      <c r="Y5" s="4">
        <v>33.33</v>
      </c>
      <c r="Z5" s="4">
        <v>50.63000000000001</v>
      </c>
      <c r="AA5" s="6">
        <v>1</v>
      </c>
      <c r="AB5" s="2">
        <v>2.2999999999999998</v>
      </c>
      <c r="AC5" s="4">
        <v>33.375</v>
      </c>
      <c r="AD5" s="4">
        <v>45.375</v>
      </c>
      <c r="AE5" s="6">
        <v>1</v>
      </c>
      <c r="AF5" s="4">
        <v>32.770000000000003</v>
      </c>
      <c r="AG5" s="4">
        <v>50.37</v>
      </c>
      <c r="AH5" s="6">
        <v>1</v>
      </c>
      <c r="AI5" s="4">
        <v>32.765000000000001</v>
      </c>
      <c r="AJ5" s="4">
        <v>50.365000000000002</v>
      </c>
      <c r="AK5" s="6">
        <v>1</v>
      </c>
      <c r="AL5" s="2">
        <v>2.2999999999999998</v>
      </c>
      <c r="AM5" s="4">
        <v>32.72</v>
      </c>
      <c r="AN5" s="4">
        <v>44.32</v>
      </c>
      <c r="AO5" s="6">
        <v>1</v>
      </c>
      <c r="AP5" s="4">
        <v>32.86</v>
      </c>
      <c r="AQ5" s="4">
        <v>50.56</v>
      </c>
      <c r="AR5" s="6">
        <v>1</v>
      </c>
      <c r="AS5" s="4">
        <v>33.005000000000003</v>
      </c>
      <c r="AT5" s="4">
        <v>50.505000000000003</v>
      </c>
      <c r="AU5" s="6">
        <v>1</v>
      </c>
      <c r="AV5" s="2">
        <v>2.2999999999999998</v>
      </c>
      <c r="AW5" s="4">
        <v>33.61</v>
      </c>
      <c r="AX5" s="4">
        <v>45.309999999999995</v>
      </c>
      <c r="AY5" s="6">
        <v>1</v>
      </c>
      <c r="AZ5" s="4">
        <v>28.105</v>
      </c>
      <c r="BA5" s="4">
        <v>47.405000000000001</v>
      </c>
      <c r="BB5" s="6">
        <v>0</v>
      </c>
      <c r="BC5" s="4">
        <v>9.0560000000000009</v>
      </c>
      <c r="BD5" s="4">
        <v>16.056000000000001</v>
      </c>
      <c r="BE5" s="6">
        <v>0</v>
      </c>
      <c r="BI5" s="6">
        <f>IF(AND(BF5&gt;=$L5,BG5&gt;=$M5,BH5&gt;=$N5),1,0)</f>
        <v>0</v>
      </c>
      <c r="BL5" s="6">
        <f>IF(AND(BJ5&gt;=$O5,BK5&gt;=$P5),1,0)</f>
        <v>0</v>
      </c>
      <c r="BO5" s="6">
        <f>IF(AND(BM5&gt;=$O5,BN5&gt;=$P5),1,0)</f>
        <v>0</v>
      </c>
      <c r="BS5" s="6">
        <f t="shared" si="0"/>
        <v>0</v>
      </c>
      <c r="BV5" s="6">
        <f t="shared" si="1"/>
        <v>0</v>
      </c>
      <c r="BY5" s="6">
        <f t="shared" si="2"/>
        <v>0</v>
      </c>
    </row>
    <row r="6" spans="1:77" x14ac:dyDescent="0.3">
      <c r="A6" t="s">
        <v>96</v>
      </c>
      <c r="B6" t="s">
        <v>97</v>
      </c>
      <c r="C6" s="24">
        <v>2001</v>
      </c>
      <c r="D6" s="1">
        <v>19</v>
      </c>
      <c r="E6" t="s">
        <v>139</v>
      </c>
      <c r="F6" s="1" t="s">
        <v>71</v>
      </c>
      <c r="G6" t="s">
        <v>165</v>
      </c>
      <c r="H6" s="6">
        <f>U6+AE6+AO6+AY6+BI6+BS6</f>
        <v>3</v>
      </c>
      <c r="I6" s="6">
        <f>X6+AA6+AH6+AK6+AR6+AU6+BB6+BE6+BL6+BO6+BV6+BY6</f>
        <v>1</v>
      </c>
      <c r="J6" s="1" t="str">
        <f>IF(AND(H6&gt;0,I6&gt;0,K6&gt;=Q6),"Ja","Nein")</f>
        <v>Ja</v>
      </c>
      <c r="K6" s="4">
        <f>MAX(T6,AD6,AN6,AX6,BH6,BR6)+LARGE((T6,AD6,AN6,AX6,BH6,BR6),2)+MAX(W6,Z6,AG6,AJ6,AQ6,AT6,BA6,BD6,BK6,BN6,BU6,BX6)+LARGE((W6,Z6,AG6,AJ6,AQ6,AT6,BA6,BD6,BK6,BN6,BU6,BX6),2)</f>
        <v>189.22</v>
      </c>
      <c r="L6" s="2">
        <f>VLOOKUP(C6,Quali_W[#All],4,0)</f>
        <v>1.5</v>
      </c>
      <c r="M6" s="4">
        <f>VLOOKUP(C6,Quali_W[#All],5,0)</f>
        <v>32.6</v>
      </c>
      <c r="N6" s="4">
        <f>VLOOKUP(C6,Quali_W[#All],6,0)</f>
        <v>43.6</v>
      </c>
      <c r="O6" s="4">
        <f>VLOOKUP(C6,Quali_W[#All],7,0)</f>
        <v>30.5</v>
      </c>
      <c r="P6" s="4">
        <f>VLOOKUP(C6,Quali_W[#All],8,0)</f>
        <v>50</v>
      </c>
      <c r="Q6" s="4">
        <f>VLOOKUP(C6,Quali_W[#All],9,0)</f>
        <v>187.2</v>
      </c>
      <c r="R6" s="2">
        <v>1.7</v>
      </c>
      <c r="S6" s="4">
        <v>31.750000000000004</v>
      </c>
      <c r="T6" s="4">
        <v>42.550000000000004</v>
      </c>
      <c r="U6" s="6">
        <v>0</v>
      </c>
      <c r="V6" s="4">
        <v>31.35</v>
      </c>
      <c r="W6" s="4">
        <v>50.15</v>
      </c>
      <c r="X6" s="6">
        <v>1</v>
      </c>
      <c r="Y6" s="4">
        <v>30.17</v>
      </c>
      <c r="Z6" s="4">
        <v>48.570000000000007</v>
      </c>
      <c r="AA6" s="6">
        <v>0</v>
      </c>
      <c r="AB6" s="2">
        <v>1.7</v>
      </c>
      <c r="AC6" s="4">
        <v>33.565000000000005</v>
      </c>
      <c r="AD6" s="4">
        <v>44.765000000000001</v>
      </c>
      <c r="AE6" s="6">
        <v>1</v>
      </c>
      <c r="AF6" s="4">
        <v>12.867999999999999</v>
      </c>
      <c r="AG6" s="4">
        <v>19.367999999999999</v>
      </c>
      <c r="AH6" s="6">
        <v>0</v>
      </c>
      <c r="AI6" s="4">
        <v>30.484999999999999</v>
      </c>
      <c r="AJ6" s="4">
        <v>48.885000000000005</v>
      </c>
      <c r="AK6" s="6">
        <v>0</v>
      </c>
      <c r="AL6" s="2">
        <v>1.7</v>
      </c>
      <c r="AM6" s="4">
        <v>32.950000000000003</v>
      </c>
      <c r="AN6" s="4">
        <v>44.45</v>
      </c>
      <c r="AO6" s="6">
        <v>1</v>
      </c>
      <c r="AP6" s="4">
        <v>31.47</v>
      </c>
      <c r="AQ6" s="4">
        <v>49.57</v>
      </c>
      <c r="AR6" s="6">
        <v>0</v>
      </c>
      <c r="AS6" s="4">
        <v>31.454999999999998</v>
      </c>
      <c r="AT6" s="4">
        <v>49.854999999999997</v>
      </c>
      <c r="AU6" s="6">
        <v>0</v>
      </c>
      <c r="AV6" s="2">
        <v>1.6</v>
      </c>
      <c r="AW6" s="4">
        <v>33.255000000000003</v>
      </c>
      <c r="AX6" s="4">
        <v>44.255000000000003</v>
      </c>
      <c r="AY6" s="6">
        <v>1</v>
      </c>
      <c r="AZ6" s="4">
        <v>30.015000000000001</v>
      </c>
      <c r="BA6" s="4">
        <v>48.914999999999999</v>
      </c>
      <c r="BB6" s="6">
        <v>0</v>
      </c>
      <c r="BC6" s="4">
        <v>29.880000000000003</v>
      </c>
      <c r="BD6" s="4">
        <v>49.180000000000007</v>
      </c>
      <c r="BE6" s="6">
        <v>0</v>
      </c>
      <c r="BI6" s="6">
        <f>IF(AND(BF6&gt;=$L6,BG6&gt;=$M6,BH6&gt;=$N6),1,0)</f>
        <v>0</v>
      </c>
      <c r="BL6" s="6">
        <f>IF(AND(BJ6&gt;=$O6,BK6&gt;=$P6),1,0)</f>
        <v>0</v>
      </c>
      <c r="BO6" s="6">
        <f>IF(AND(BM6&gt;=$O6,BN6&gt;=$P6),1,0)</f>
        <v>0</v>
      </c>
      <c r="BS6" s="6">
        <f t="shared" si="0"/>
        <v>0</v>
      </c>
      <c r="BV6" s="6">
        <f t="shared" si="1"/>
        <v>0</v>
      </c>
      <c r="BY6" s="6">
        <f t="shared" si="2"/>
        <v>0</v>
      </c>
    </row>
    <row r="7" spans="1:77" x14ac:dyDescent="0.3">
      <c r="A7" t="s">
        <v>88</v>
      </c>
      <c r="B7" t="s">
        <v>89</v>
      </c>
      <c r="C7" s="1">
        <v>2004</v>
      </c>
      <c r="D7" s="1">
        <v>16</v>
      </c>
      <c r="E7" t="s">
        <v>139</v>
      </c>
      <c r="F7" s="1" t="s">
        <v>71</v>
      </c>
      <c r="G7" t="s">
        <v>187</v>
      </c>
      <c r="H7" s="6">
        <f>U7+AE7+AO7+AY7+BI7+BS7</f>
        <v>4</v>
      </c>
      <c r="I7" s="6">
        <f>X7+AA7+AH7+AK7+AR7+AU7+BB7+BE7+BL7+BO7+BV7+BY7</f>
        <v>7</v>
      </c>
      <c r="J7" s="1" t="str">
        <f>IF(AND(H7&gt;0,I7&gt;0,K7&gt;=Q7),"Ja","Nein")</f>
        <v>Ja</v>
      </c>
      <c r="K7" s="4">
        <f>MAX(T7,AD7,AN7,AX7,BH7,BR7)+LARGE((T7,AD7,AN7,AX7,BH7,BR7),2)+MAX(W7,Z7,AG7,AJ7,AQ7,AT7,BA7,BD7,BK7,BN7,BU7,BX7)+LARGE((W7,Z7,AG7,AJ7,AQ7,AT7,BA7,BD7,BK7,BN7,BU7,BX7),2)</f>
        <v>188.57499999999999</v>
      </c>
      <c r="L7" s="2">
        <f>VLOOKUP(C7,Quali_W[#All],4,0)</f>
        <v>0</v>
      </c>
      <c r="M7" s="4">
        <f>VLOOKUP(C7,Quali_W[#All],5,0)</f>
        <v>31.8</v>
      </c>
      <c r="N7" s="4">
        <f>VLOOKUP(C7,Quali_W[#All],6,0)</f>
        <v>41.3</v>
      </c>
      <c r="O7" s="4">
        <f>VLOOKUP(C7,Quali_W[#All],7,0)</f>
        <v>30.2</v>
      </c>
      <c r="P7" s="4">
        <f>VLOOKUP(C7,Quali_W[#All],8,0)</f>
        <v>48.1</v>
      </c>
      <c r="Q7" s="4">
        <f>VLOOKUP(C7,Quali_W[#All],9,0)</f>
        <v>178.8</v>
      </c>
      <c r="R7" s="2">
        <v>0</v>
      </c>
      <c r="S7" s="4">
        <v>33.270000000000003</v>
      </c>
      <c r="T7" s="4">
        <v>42.67</v>
      </c>
      <c r="U7" s="6">
        <v>1</v>
      </c>
      <c r="V7" s="4">
        <v>32.445000000000007</v>
      </c>
      <c r="W7" s="4">
        <v>50.245000000000005</v>
      </c>
      <c r="X7" s="6">
        <v>1</v>
      </c>
      <c r="Y7" s="4">
        <v>32.104999999999997</v>
      </c>
      <c r="Z7" s="4">
        <v>49.805</v>
      </c>
      <c r="AA7" s="6">
        <v>1</v>
      </c>
      <c r="AB7" s="2">
        <v>0</v>
      </c>
      <c r="AC7" s="4">
        <v>33.33</v>
      </c>
      <c r="AD7" s="4">
        <v>43.23</v>
      </c>
      <c r="AE7" s="6">
        <v>1</v>
      </c>
      <c r="AF7" s="4">
        <v>31.395</v>
      </c>
      <c r="AG7" s="4">
        <v>50.395000000000003</v>
      </c>
      <c r="AH7" s="6">
        <v>1</v>
      </c>
      <c r="AI7" s="4">
        <v>31.825000000000003</v>
      </c>
      <c r="AJ7" s="4">
        <v>50.725000000000009</v>
      </c>
      <c r="AK7" s="6">
        <v>1</v>
      </c>
      <c r="AL7" s="2">
        <v>0</v>
      </c>
      <c r="AM7" s="4">
        <v>33.68</v>
      </c>
      <c r="AN7" s="4">
        <v>43.38</v>
      </c>
      <c r="AO7" s="6">
        <v>1</v>
      </c>
      <c r="AP7" s="4">
        <v>31.63</v>
      </c>
      <c r="AQ7" s="4">
        <v>50.83</v>
      </c>
      <c r="AR7" s="6">
        <v>1</v>
      </c>
      <c r="AS7" s="4">
        <v>32.134999999999998</v>
      </c>
      <c r="AT7" s="4">
        <v>51.134999999999998</v>
      </c>
      <c r="AU7" s="6">
        <v>1</v>
      </c>
      <c r="AV7" s="2">
        <v>0</v>
      </c>
      <c r="AW7" s="4">
        <v>33.28</v>
      </c>
      <c r="AX7" s="4">
        <v>42.980000000000004</v>
      </c>
      <c r="AY7" s="6">
        <v>1</v>
      </c>
      <c r="AZ7" s="4">
        <v>30.59</v>
      </c>
      <c r="BA7" s="4">
        <v>49.489999999999995</v>
      </c>
      <c r="BB7" s="6">
        <v>1</v>
      </c>
      <c r="BC7" s="4">
        <v>30.04</v>
      </c>
      <c r="BD7" s="4">
        <v>48.84</v>
      </c>
      <c r="BE7" s="6">
        <v>0</v>
      </c>
      <c r="BI7" s="6">
        <f>IF(AND(BF7&gt;=$L7,BG7&gt;=$M7,BH7&gt;=$N7),1,0)</f>
        <v>0</v>
      </c>
      <c r="BL7" s="6">
        <f>IF(AND(BJ7&gt;=$O7,BK7&gt;=$P7),1,0)</f>
        <v>0</v>
      </c>
      <c r="BO7" s="6">
        <f>IF(AND(BM7&gt;=$O7,BN7&gt;=$P7),1,0)</f>
        <v>0</v>
      </c>
      <c r="BS7" s="6">
        <f t="shared" si="0"/>
        <v>0</v>
      </c>
      <c r="BV7" s="6">
        <f t="shared" si="1"/>
        <v>0</v>
      </c>
      <c r="BY7" s="6">
        <f t="shared" si="2"/>
        <v>0</v>
      </c>
    </row>
    <row r="8" spans="1:77" x14ac:dyDescent="0.3">
      <c r="A8" t="s">
        <v>76</v>
      </c>
      <c r="B8" t="s">
        <v>77</v>
      </c>
      <c r="C8" s="1">
        <v>2004</v>
      </c>
      <c r="D8" s="1">
        <v>16</v>
      </c>
      <c r="E8" t="s">
        <v>621</v>
      </c>
      <c r="F8" s="1" t="s">
        <v>71</v>
      </c>
      <c r="G8" t="s">
        <v>176</v>
      </c>
      <c r="H8" s="6">
        <f>U8+AE8+AO8+AY8+BI8+BS8</f>
        <v>4</v>
      </c>
      <c r="I8" s="6">
        <f>X8+AA8+AH8+AK8+AR8+AU8+BB8+BE8+BL8+BO8+BV8+BY8</f>
        <v>6</v>
      </c>
      <c r="J8" s="1" t="str">
        <f>IF(AND(H8&gt;0,I8&gt;0,K8&gt;=Q8),"Ja","Nein")</f>
        <v>Ja</v>
      </c>
      <c r="K8" s="4">
        <f>MAX(T8,AD8,AN8,AX8,BH8,BR8)+LARGE((T8,AD8,AN8,AX8,BH8,BR8),2)+MAX(W8,Z8,AG8,AJ8,AQ8,AT8,BA8,BD8,BK8,BN8,BU8,BX8)+LARGE((W8,Z8,AG8,AJ8,AQ8,AT8,BA8,BD8,BK8,BN8,BU8,BX8),2)</f>
        <v>187.095</v>
      </c>
      <c r="L8" s="2">
        <f>VLOOKUP(C8,Quali_W[#All],4,0)</f>
        <v>0</v>
      </c>
      <c r="M8" s="4">
        <f>VLOOKUP(C8,Quali_W[#All],5,0)</f>
        <v>31.8</v>
      </c>
      <c r="N8" s="4">
        <f>VLOOKUP(C8,Quali_W[#All],6,0)</f>
        <v>41.3</v>
      </c>
      <c r="O8" s="4">
        <f>VLOOKUP(C8,Quali_W[#All],7,0)</f>
        <v>30.2</v>
      </c>
      <c r="P8" s="4">
        <f>VLOOKUP(C8,Quali_W[#All],8,0)</f>
        <v>48.1</v>
      </c>
      <c r="Q8" s="4">
        <f>VLOOKUP(C8,Quali_W[#All],9,0)</f>
        <v>178.8</v>
      </c>
      <c r="R8" s="2">
        <v>0</v>
      </c>
      <c r="S8" s="4">
        <v>33.055000000000007</v>
      </c>
      <c r="T8" s="4">
        <v>42.355000000000004</v>
      </c>
      <c r="U8" s="6">
        <v>1</v>
      </c>
      <c r="V8" s="4">
        <v>17.782</v>
      </c>
      <c r="W8" s="4">
        <v>29.281999999999996</v>
      </c>
      <c r="X8" s="6">
        <v>0</v>
      </c>
      <c r="Y8" s="4">
        <v>0</v>
      </c>
      <c r="Z8" s="4">
        <v>0</v>
      </c>
      <c r="AA8" s="6">
        <v>0</v>
      </c>
      <c r="AB8" s="2">
        <v>0</v>
      </c>
      <c r="AC8" s="4">
        <v>32.525000000000006</v>
      </c>
      <c r="AD8" s="4">
        <v>41.925000000000004</v>
      </c>
      <c r="AE8" s="6">
        <v>1</v>
      </c>
      <c r="AF8" s="4">
        <v>31.54</v>
      </c>
      <c r="AG8" s="4">
        <v>50.440000000000005</v>
      </c>
      <c r="AH8" s="6">
        <v>1</v>
      </c>
      <c r="AI8" s="4">
        <v>31.305</v>
      </c>
      <c r="AJ8" s="4">
        <v>49.905000000000001</v>
      </c>
      <c r="AK8" s="6">
        <v>1</v>
      </c>
      <c r="AL8" s="2">
        <v>0</v>
      </c>
      <c r="AM8" s="4">
        <v>33.72</v>
      </c>
      <c r="AN8" s="4">
        <v>42.92</v>
      </c>
      <c r="AO8" s="6">
        <v>1</v>
      </c>
      <c r="AP8" s="4">
        <v>31.164999999999999</v>
      </c>
      <c r="AQ8" s="4">
        <v>49.365000000000002</v>
      </c>
      <c r="AR8" s="6">
        <v>1</v>
      </c>
      <c r="AS8" s="4">
        <v>31.33</v>
      </c>
      <c r="AT8" s="4">
        <v>50.23</v>
      </c>
      <c r="AU8" s="6">
        <v>1</v>
      </c>
      <c r="AV8" s="2">
        <v>0</v>
      </c>
      <c r="AW8" s="4">
        <v>33.234999999999999</v>
      </c>
      <c r="AX8" s="4">
        <v>43.034999999999997</v>
      </c>
      <c r="AY8" s="6">
        <v>1</v>
      </c>
      <c r="AZ8" s="4">
        <v>30.605</v>
      </c>
      <c r="BA8" s="4">
        <v>48.805</v>
      </c>
      <c r="BB8" s="6">
        <v>1</v>
      </c>
      <c r="BC8" s="4">
        <v>31.900000000000002</v>
      </c>
      <c r="BD8" s="4">
        <v>50.7</v>
      </c>
      <c r="BE8" s="6">
        <v>1</v>
      </c>
      <c r="BI8" s="6">
        <f>IF(AND(BF8&gt;=$L8,BG8&gt;=$M8,BH8&gt;=$N8),1,0)</f>
        <v>0</v>
      </c>
      <c r="BL8" s="6">
        <f>IF(AND(BJ8&gt;=$O8,BK8&gt;=$P8),1,0)</f>
        <v>0</v>
      </c>
      <c r="BO8" s="6">
        <f>IF(AND(BM8&gt;=$O8,BN8&gt;=$P8),1,0)</f>
        <v>0</v>
      </c>
      <c r="BS8" s="6">
        <f t="shared" si="0"/>
        <v>0</v>
      </c>
      <c r="BV8" s="6">
        <f t="shared" si="1"/>
        <v>0</v>
      </c>
      <c r="BY8" s="6">
        <f t="shared" si="2"/>
        <v>0</v>
      </c>
    </row>
    <row r="9" spans="1:77" x14ac:dyDescent="0.3">
      <c r="A9" t="s">
        <v>80</v>
      </c>
      <c r="B9" t="s">
        <v>81</v>
      </c>
      <c r="C9" s="1">
        <v>2003</v>
      </c>
      <c r="D9" s="1">
        <v>17</v>
      </c>
      <c r="E9" t="s">
        <v>140</v>
      </c>
      <c r="F9" s="1" t="s">
        <v>71</v>
      </c>
      <c r="G9" t="s">
        <v>182</v>
      </c>
      <c r="H9" s="6">
        <f>U9+AE9+AO9+AY9+BI9+BS9</f>
        <v>3</v>
      </c>
      <c r="I9" s="6">
        <f>X9+AA9+AH9+AK9+AR9+AU9+BB9+BE9+BL9+BO9+BV9+BY9</f>
        <v>5</v>
      </c>
      <c r="J9" s="1" t="str">
        <f>IF(AND(H9&gt;0,I9&gt;0,K9&gt;=Q9),"Ja","Nein")</f>
        <v>Ja</v>
      </c>
      <c r="K9" s="4">
        <f>MAX(T9,AD9,AN9,AX9,BH9,BR9)+LARGE((T9,AD9,AN9,AX9,BH9,BR9),2)+MAX(W9,Z9,AG9,AJ9,AQ9,AT9,BA9,BD9,BK9,BN9,BU9,BX9)+LARGE((W9,Z9,AG9,AJ9,AQ9,AT9,BA9,BD9,BK9,BN9,BU9,BX9),2)</f>
        <v>185.61500000000001</v>
      </c>
      <c r="L9" s="2">
        <f>VLOOKUP(C9,Quali_W[#All],4,0)</f>
        <v>0</v>
      </c>
      <c r="M9" s="4">
        <f>VLOOKUP(C9,Quali_W[#All],5,0)</f>
        <v>32.200000000000003</v>
      </c>
      <c r="N9" s="4">
        <f>VLOOKUP(C9,Quali_W[#All],6,0)</f>
        <v>41.7</v>
      </c>
      <c r="O9" s="4">
        <f>VLOOKUP(C9,Quali_W[#All],7,0)</f>
        <v>30.3</v>
      </c>
      <c r="P9" s="4">
        <f>VLOOKUP(C9,Quali_W[#All],8,0)</f>
        <v>48.7</v>
      </c>
      <c r="Q9" s="4">
        <f>VLOOKUP(C9,Quali_W[#All],9,0)</f>
        <v>180.8</v>
      </c>
      <c r="R9" s="2">
        <v>0</v>
      </c>
      <c r="S9" s="4">
        <v>32.380000000000003</v>
      </c>
      <c r="T9" s="4">
        <v>41.980000000000004</v>
      </c>
      <c r="U9" s="6">
        <v>1</v>
      </c>
      <c r="V9" s="4">
        <v>30.125</v>
      </c>
      <c r="W9" s="4">
        <v>48.025000000000006</v>
      </c>
      <c r="X9" s="6">
        <v>0</v>
      </c>
      <c r="Y9" s="4">
        <v>30.385000000000002</v>
      </c>
      <c r="Z9" s="4">
        <v>48.484999999999999</v>
      </c>
      <c r="AA9" s="6">
        <v>0</v>
      </c>
      <c r="AB9" s="2">
        <v>0</v>
      </c>
      <c r="AC9" s="4">
        <v>32.995000000000005</v>
      </c>
      <c r="AD9" s="4">
        <v>42.695000000000007</v>
      </c>
      <c r="AE9" s="6">
        <v>1</v>
      </c>
      <c r="AF9" s="4">
        <v>31.14</v>
      </c>
      <c r="AG9" s="4">
        <v>48.940000000000005</v>
      </c>
      <c r="AH9" s="6">
        <v>1</v>
      </c>
      <c r="AI9" s="4">
        <v>31.880000000000003</v>
      </c>
      <c r="AJ9" s="4">
        <v>49.58</v>
      </c>
      <c r="AK9" s="6">
        <v>1</v>
      </c>
      <c r="AL9" s="2">
        <v>0</v>
      </c>
      <c r="AM9" s="4">
        <v>32.450000000000003</v>
      </c>
      <c r="AN9" s="4">
        <v>41.65</v>
      </c>
      <c r="AO9" s="6">
        <v>0</v>
      </c>
      <c r="AP9" s="4">
        <v>32.045000000000002</v>
      </c>
      <c r="AQ9" s="4">
        <v>49.844999999999999</v>
      </c>
      <c r="AR9" s="6">
        <v>1</v>
      </c>
      <c r="AS9" s="4">
        <v>31.835000000000001</v>
      </c>
      <c r="AT9" s="4">
        <v>50.335000000000001</v>
      </c>
      <c r="AU9" s="6">
        <v>1</v>
      </c>
      <c r="AV9" s="2">
        <v>0</v>
      </c>
      <c r="AW9" s="4">
        <v>33.340000000000003</v>
      </c>
      <c r="AX9" s="4">
        <v>42.74</v>
      </c>
      <c r="AY9" s="6">
        <v>1</v>
      </c>
      <c r="AZ9" s="4">
        <v>30</v>
      </c>
      <c r="BA9" s="4">
        <v>48.3</v>
      </c>
      <c r="BB9" s="6">
        <v>0</v>
      </c>
      <c r="BC9" s="4">
        <v>30.344999999999999</v>
      </c>
      <c r="BD9" s="4">
        <v>48.745000000000005</v>
      </c>
      <c r="BE9" s="6">
        <v>1</v>
      </c>
      <c r="BI9" s="6">
        <f>IF(AND(BF9&gt;=$L9,BG9&gt;=$M9,BH9&gt;=$N9),1,0)</f>
        <v>0</v>
      </c>
      <c r="BL9" s="6">
        <f>IF(AND(BJ9&gt;=$O9,BK9&gt;=$P9),1,0)</f>
        <v>0</v>
      </c>
      <c r="BO9" s="6">
        <f>IF(AND(BM9&gt;=$O9,BN9&gt;=$P9),1,0)</f>
        <v>0</v>
      </c>
      <c r="BS9" s="6">
        <f t="shared" si="0"/>
        <v>0</v>
      </c>
      <c r="BV9" s="6">
        <f t="shared" si="1"/>
        <v>0</v>
      </c>
      <c r="BY9" s="6">
        <f t="shared" si="2"/>
        <v>0</v>
      </c>
    </row>
    <row r="10" spans="1:77" x14ac:dyDescent="0.3">
      <c r="A10" t="s">
        <v>82</v>
      </c>
      <c r="B10" t="s">
        <v>83</v>
      </c>
      <c r="C10" s="24">
        <v>2004</v>
      </c>
      <c r="D10" s="1">
        <v>16</v>
      </c>
      <c r="E10" t="s">
        <v>139</v>
      </c>
      <c r="F10" s="1" t="s">
        <v>71</v>
      </c>
      <c r="G10" t="s">
        <v>183</v>
      </c>
      <c r="H10" s="6">
        <f>U10+AE10+AO10+AY10+BI10+BS10</f>
        <v>2</v>
      </c>
      <c r="I10" s="6">
        <f>X10+AA10+AH10+AK10+AR10+AU10+BB10+BE10+BL10+BO10+BV10+BY10</f>
        <v>3</v>
      </c>
      <c r="J10" s="1" t="str">
        <f>IF(AND(H10&gt;0,I10&gt;0,K10&gt;=Q10),"Ja","Nein")</f>
        <v>Ja</v>
      </c>
      <c r="K10" s="4">
        <f>MAX(T10,AD10,AN10,AX10,BH10,BR10)+LARGE((T10,AD10,AN10,AX10,BH10,BR10),2)+MAX(W10,Z10,AG10,AJ10,AQ10,AT10,BA10,BD10,BK10,BN10,BU10,BX10)+LARGE((W10,Z10,AG10,AJ10,AQ10,AT10,BA10,BD10,BK10,BN10,BU10,BX10),2)</f>
        <v>185.02499999999998</v>
      </c>
      <c r="L10" s="2">
        <f>VLOOKUP(C10,Quali_W[#All],4,0)</f>
        <v>0</v>
      </c>
      <c r="M10" s="4">
        <f>VLOOKUP(C10,Quali_W[#All],5,0)</f>
        <v>31.8</v>
      </c>
      <c r="N10" s="4">
        <f>VLOOKUP(C10,Quali_W[#All],6,0)</f>
        <v>41.3</v>
      </c>
      <c r="O10" s="4">
        <f>VLOOKUP(C10,Quali_W[#All],7,0)</f>
        <v>30.2</v>
      </c>
      <c r="P10" s="4">
        <f>VLOOKUP(C10,Quali_W[#All],8,0)</f>
        <v>48.1</v>
      </c>
      <c r="Q10" s="4">
        <f>VLOOKUP(C10,Quali_W[#All],9,0)</f>
        <v>178.8</v>
      </c>
      <c r="R10" s="2">
        <v>0</v>
      </c>
      <c r="S10" s="4">
        <v>31.42</v>
      </c>
      <c r="T10" s="4">
        <v>41.120000000000005</v>
      </c>
      <c r="U10" s="6">
        <v>0</v>
      </c>
      <c r="V10" s="4">
        <v>29.830000000000002</v>
      </c>
      <c r="W10" s="4">
        <v>47.730000000000004</v>
      </c>
      <c r="X10" s="6">
        <v>0</v>
      </c>
      <c r="Y10" s="4">
        <v>30.165000000000003</v>
      </c>
      <c r="Z10" s="4">
        <v>47.265000000000001</v>
      </c>
      <c r="AA10" s="6">
        <v>0</v>
      </c>
      <c r="AB10" s="2">
        <v>0</v>
      </c>
      <c r="AC10" s="4">
        <v>32.4</v>
      </c>
      <c r="AD10" s="4">
        <v>42</v>
      </c>
      <c r="AE10" s="6">
        <v>1</v>
      </c>
      <c r="AF10" s="4">
        <v>11.988</v>
      </c>
      <c r="AG10" s="4">
        <v>20.088000000000001</v>
      </c>
      <c r="AH10" s="6">
        <v>0</v>
      </c>
      <c r="AI10" s="4">
        <v>30.825000000000003</v>
      </c>
      <c r="AJ10" s="4">
        <v>48.825000000000003</v>
      </c>
      <c r="AK10" s="6">
        <v>1</v>
      </c>
      <c r="AL10" s="2">
        <v>0</v>
      </c>
      <c r="AM10" s="4">
        <v>33.594999999999999</v>
      </c>
      <c r="AN10" s="4">
        <v>43.195</v>
      </c>
      <c r="AO10" s="6">
        <v>1</v>
      </c>
      <c r="AP10" s="4">
        <v>31.37</v>
      </c>
      <c r="AQ10" s="4">
        <v>49.97</v>
      </c>
      <c r="AR10" s="6">
        <v>1</v>
      </c>
      <c r="AS10" s="4">
        <v>31.06</v>
      </c>
      <c r="AT10" s="4">
        <v>49.86</v>
      </c>
      <c r="AU10" s="6">
        <v>1</v>
      </c>
      <c r="AV10" s="2">
        <v>0</v>
      </c>
      <c r="AW10" s="4">
        <v>0</v>
      </c>
      <c r="AX10" s="4">
        <v>0</v>
      </c>
      <c r="AY10" s="6">
        <v>0</v>
      </c>
      <c r="AZ10" s="4">
        <v>0</v>
      </c>
      <c r="BA10" s="4">
        <v>0</v>
      </c>
      <c r="BB10" s="6">
        <v>0</v>
      </c>
      <c r="BC10" s="4">
        <v>0</v>
      </c>
      <c r="BD10" s="4">
        <v>0</v>
      </c>
      <c r="BE10" s="6">
        <v>0</v>
      </c>
      <c r="BI10" s="6">
        <f>IF(AND(BF10&gt;=$L10,BG10&gt;=$M10,BH10&gt;=$N10),1,0)</f>
        <v>0</v>
      </c>
      <c r="BL10" s="6">
        <f>IF(AND(BJ10&gt;=$O10,BK10&gt;=$P10),1,0)</f>
        <v>0</v>
      </c>
      <c r="BO10" s="6">
        <f>IF(AND(BM10&gt;=$O10,BN10&gt;=$P10),1,0)</f>
        <v>0</v>
      </c>
      <c r="BS10" s="6">
        <f t="shared" si="0"/>
        <v>0</v>
      </c>
      <c r="BV10" s="6">
        <f t="shared" si="1"/>
        <v>0</v>
      </c>
      <c r="BY10" s="6">
        <f t="shared" si="2"/>
        <v>0</v>
      </c>
    </row>
    <row r="11" spans="1:77" x14ac:dyDescent="0.3">
      <c r="A11" t="s">
        <v>86</v>
      </c>
      <c r="B11" t="s">
        <v>87</v>
      </c>
      <c r="C11" s="24">
        <v>2003</v>
      </c>
      <c r="D11" s="1">
        <v>17</v>
      </c>
      <c r="E11" t="s">
        <v>69</v>
      </c>
      <c r="F11" s="1" t="s">
        <v>71</v>
      </c>
      <c r="G11" t="s">
        <v>185</v>
      </c>
      <c r="H11" s="6">
        <f>U11+AE11+AO11+AY11+BI11+BS11</f>
        <v>2</v>
      </c>
      <c r="I11" s="6">
        <f>X11+AA11+AH11+AK11+AR11+AU11+BB11+BE11+BL11+BO11+BV11+BY11</f>
        <v>4</v>
      </c>
      <c r="J11" s="1" t="str">
        <f>IF(AND(H11&gt;0,I11&gt;0,K11&gt;=Q11),"Ja","Nein")</f>
        <v>Ja</v>
      </c>
      <c r="K11" s="4">
        <f>MAX(T11,AD11,AN11,AX11,BH11,BR11)+LARGE((T11,AD11,AN11,AX11,BH11,BR11),2)+MAX(W11,Z11,AG11,AJ11,AQ11,AT11,BA11,BD11,BK11,BN11,BU11,BX11)+LARGE((W11,Z11,AG11,AJ11,AQ11,AT11,BA11,BD11,BK11,BN11,BU11,BX11),2)</f>
        <v>184.69500000000002</v>
      </c>
      <c r="L11" s="2">
        <f>VLOOKUP(C11,Quali_W[#All],4,0)</f>
        <v>0</v>
      </c>
      <c r="M11" s="4">
        <f>VLOOKUP(C11,Quali_W[#All],5,0)</f>
        <v>32.200000000000003</v>
      </c>
      <c r="N11" s="4">
        <f>VLOOKUP(C11,Quali_W[#All],6,0)</f>
        <v>41.7</v>
      </c>
      <c r="O11" s="4">
        <f>VLOOKUP(C11,Quali_W[#All],7,0)</f>
        <v>30.3</v>
      </c>
      <c r="P11" s="4">
        <f>VLOOKUP(C11,Quali_W[#All],8,0)</f>
        <v>48.7</v>
      </c>
      <c r="Q11" s="4">
        <f>VLOOKUP(C11,Quali_W[#All],9,0)</f>
        <v>180.8</v>
      </c>
      <c r="R11" s="2">
        <v>0</v>
      </c>
      <c r="S11" s="4">
        <v>32.024999999999999</v>
      </c>
      <c r="T11" s="4">
        <v>41.025000000000006</v>
      </c>
      <c r="U11" s="6">
        <v>0</v>
      </c>
      <c r="V11" s="4">
        <v>29.61</v>
      </c>
      <c r="W11" s="4">
        <v>47.71</v>
      </c>
      <c r="X11" s="6">
        <v>0</v>
      </c>
      <c r="Y11" s="4">
        <v>31.03</v>
      </c>
      <c r="Z11" s="4">
        <v>49.430000000000007</v>
      </c>
      <c r="AA11" s="6">
        <v>1</v>
      </c>
      <c r="AB11" s="2">
        <v>0</v>
      </c>
      <c r="AC11" s="4">
        <v>32.46</v>
      </c>
      <c r="AD11" s="4">
        <v>41.96</v>
      </c>
      <c r="AE11" s="6">
        <v>1</v>
      </c>
      <c r="AF11" s="4">
        <v>31.54</v>
      </c>
      <c r="AG11" s="4">
        <v>50.34</v>
      </c>
      <c r="AH11" s="6">
        <v>1</v>
      </c>
      <c r="AI11" s="4">
        <v>31.680000000000003</v>
      </c>
      <c r="AJ11" s="4">
        <v>50.28</v>
      </c>
      <c r="AK11" s="6">
        <v>1</v>
      </c>
      <c r="AL11" s="2">
        <v>0</v>
      </c>
      <c r="AM11" s="4">
        <v>32.515000000000001</v>
      </c>
      <c r="AN11" s="4">
        <v>42.115000000000002</v>
      </c>
      <c r="AO11" s="6">
        <v>1</v>
      </c>
      <c r="AP11" s="4">
        <v>29.795000000000002</v>
      </c>
      <c r="AQ11" s="4">
        <v>47.195</v>
      </c>
      <c r="AR11" s="6">
        <v>0</v>
      </c>
      <c r="AS11" s="4">
        <v>30.52</v>
      </c>
      <c r="AT11" s="4">
        <v>49.12</v>
      </c>
      <c r="AU11" s="6">
        <v>1</v>
      </c>
      <c r="AV11" s="2">
        <v>0</v>
      </c>
      <c r="AW11" s="4">
        <v>30.990000000000002</v>
      </c>
      <c r="AX11" s="4">
        <v>40.39</v>
      </c>
      <c r="AY11" s="6">
        <v>0</v>
      </c>
      <c r="AZ11" s="4">
        <v>28.105</v>
      </c>
      <c r="BA11" s="4">
        <v>46.805</v>
      </c>
      <c r="BB11" s="6">
        <v>0</v>
      </c>
      <c r="BC11" s="4">
        <v>0</v>
      </c>
      <c r="BD11" s="4">
        <v>0</v>
      </c>
      <c r="BE11" s="6">
        <v>0</v>
      </c>
      <c r="BI11" s="6">
        <f>IF(AND(BF11&gt;=$L11,BG11&gt;=$M11,BH11&gt;=$N11),1,0)</f>
        <v>0</v>
      </c>
      <c r="BL11" s="6">
        <f>IF(AND(BJ11&gt;=$O11,BK11&gt;=$P11),1,0)</f>
        <v>0</v>
      </c>
      <c r="BO11" s="6">
        <f>IF(AND(BM11&gt;=$O11,BN11&gt;=$P11),1,0)</f>
        <v>0</v>
      </c>
      <c r="BS11" s="6">
        <f t="shared" si="0"/>
        <v>0</v>
      </c>
      <c r="BV11" s="6">
        <f t="shared" si="1"/>
        <v>0</v>
      </c>
      <c r="BY11" s="6">
        <f t="shared" si="2"/>
        <v>0</v>
      </c>
    </row>
    <row r="12" spans="1:77" x14ac:dyDescent="0.3">
      <c r="A12" t="s">
        <v>40</v>
      </c>
      <c r="B12" t="s">
        <v>41</v>
      </c>
      <c r="C12" s="1">
        <v>2007</v>
      </c>
      <c r="D12" s="1">
        <v>13</v>
      </c>
      <c r="E12" t="s">
        <v>44</v>
      </c>
      <c r="F12" s="1" t="s">
        <v>71</v>
      </c>
      <c r="G12" t="s">
        <v>219</v>
      </c>
      <c r="H12" s="6">
        <f>U12+AE12+AO12+AY12+BI12+BS12</f>
        <v>3</v>
      </c>
      <c r="I12" s="6">
        <f>X12+AA12+AH12+AK12+AR12+AU12+BB12+BE12+BL12+BO12+BV12+BY12</f>
        <v>4</v>
      </c>
      <c r="J12" s="1" t="str">
        <f>IF(AND(H12&gt;0,I12&gt;0,K12&gt;=Q12),"Ja","Nein")</f>
        <v>Ja</v>
      </c>
      <c r="K12" s="4">
        <f>MAX(T12,AD12,AN12,AX12,BH12,BR12)+LARGE((T12,AD12,AN12,AX12,BH12,BR12),2)+MAX(W12,Z12,AG12,AJ12,AQ12,AT12,BA12,BD12,BK12,BN12,BU12,BX12)+LARGE((W12,Z12,AG12,AJ12,AQ12,AT12,BA12,BD12,BK12,BN12,BU12,BX12),2)</f>
        <v>183.24</v>
      </c>
      <c r="L12" s="2">
        <f>VLOOKUP(C12,Quali_W[#All],4,0)</f>
        <v>0</v>
      </c>
      <c r="M12" s="4">
        <f>VLOOKUP(C12,Quali_W[#All],5,0)</f>
        <v>31.6</v>
      </c>
      <c r="N12" s="4">
        <f>VLOOKUP(C12,Quali_W[#All],6,0)</f>
        <v>41.1</v>
      </c>
      <c r="O12" s="4">
        <f>VLOOKUP(C12,Quali_W[#All],7,0)</f>
        <v>29.6</v>
      </c>
      <c r="P12" s="4">
        <f>VLOOKUP(C12,Quali_W[#All],8,0)</f>
        <v>46.7</v>
      </c>
      <c r="Q12" s="4">
        <f>VLOOKUP(C12,Quali_W[#All],9,0)</f>
        <v>175.6</v>
      </c>
      <c r="R12" s="2">
        <v>0</v>
      </c>
      <c r="S12" s="4">
        <v>31.740000000000002</v>
      </c>
      <c r="T12" s="4">
        <v>40.94</v>
      </c>
      <c r="U12" s="6">
        <v>0</v>
      </c>
      <c r="V12" s="4">
        <v>29.015000000000001</v>
      </c>
      <c r="W12" s="4">
        <v>47.715000000000003</v>
      </c>
      <c r="X12" s="6">
        <v>0</v>
      </c>
      <c r="Y12" s="4">
        <v>30.145000000000003</v>
      </c>
      <c r="Z12" s="4">
        <v>49.344999999999999</v>
      </c>
      <c r="AA12" s="6">
        <v>1</v>
      </c>
      <c r="AB12" s="2">
        <v>0</v>
      </c>
      <c r="AC12" s="4">
        <v>31.78</v>
      </c>
      <c r="AD12" s="4">
        <v>41.18</v>
      </c>
      <c r="AE12" s="6">
        <v>1</v>
      </c>
      <c r="AF12" s="4">
        <v>28.595000000000002</v>
      </c>
      <c r="AG12" s="4">
        <v>47.895000000000003</v>
      </c>
      <c r="AH12" s="6">
        <v>0</v>
      </c>
      <c r="AI12" s="4">
        <v>28.080000000000002</v>
      </c>
      <c r="AJ12" s="4">
        <v>46.980000000000004</v>
      </c>
      <c r="AK12" s="6">
        <v>0</v>
      </c>
      <c r="AL12" s="2">
        <v>0</v>
      </c>
      <c r="AM12" s="4">
        <v>32.53</v>
      </c>
      <c r="AN12" s="4">
        <v>42.03</v>
      </c>
      <c r="AO12" s="6">
        <v>1</v>
      </c>
      <c r="AP12" s="4">
        <v>30.204999999999998</v>
      </c>
      <c r="AQ12" s="4">
        <v>49.405000000000001</v>
      </c>
      <c r="AR12" s="6">
        <v>1</v>
      </c>
      <c r="AS12" s="4">
        <v>11.678000000000001</v>
      </c>
      <c r="AT12" s="4">
        <v>19.478000000000002</v>
      </c>
      <c r="AU12" s="6">
        <v>0</v>
      </c>
      <c r="AV12" s="2">
        <v>0</v>
      </c>
      <c r="AW12" s="4">
        <v>32.86</v>
      </c>
      <c r="AX12" s="4">
        <v>42.46</v>
      </c>
      <c r="AY12" s="6">
        <v>1</v>
      </c>
      <c r="AZ12" s="4">
        <v>30.195</v>
      </c>
      <c r="BA12" s="4">
        <v>48.694999999999993</v>
      </c>
      <c r="BB12" s="6">
        <v>1</v>
      </c>
      <c r="BC12" s="4">
        <v>31.114999999999998</v>
      </c>
      <c r="BD12" s="4">
        <v>49.214999999999996</v>
      </c>
      <c r="BE12" s="6">
        <v>1</v>
      </c>
      <c r="BI12" s="6">
        <f>IF(AND(BF12&gt;=$L12,BG12&gt;=$M12,BH12&gt;=$N12),1,0)</f>
        <v>0</v>
      </c>
      <c r="BL12" s="6">
        <f>IF(AND(BJ12&gt;=$O12,BK12&gt;=$P12),1,0)</f>
        <v>0</v>
      </c>
      <c r="BO12" s="6">
        <f>IF(AND(BM12&gt;=$O12,BN12&gt;=$P12),1,0)</f>
        <v>0</v>
      </c>
      <c r="BS12" s="6">
        <f t="shared" si="0"/>
        <v>0</v>
      </c>
      <c r="BV12" s="6">
        <f t="shared" si="1"/>
        <v>0</v>
      </c>
      <c r="BY12" s="6">
        <f t="shared" si="2"/>
        <v>0</v>
      </c>
    </row>
    <row r="13" spans="1:77" x14ac:dyDescent="0.3">
      <c r="A13" t="s">
        <v>78</v>
      </c>
      <c r="B13" t="s">
        <v>79</v>
      </c>
      <c r="C13" s="24">
        <v>2004</v>
      </c>
      <c r="D13" s="1">
        <v>16</v>
      </c>
      <c r="E13" t="s">
        <v>65</v>
      </c>
      <c r="F13" s="1" t="s">
        <v>71</v>
      </c>
      <c r="G13" t="s">
        <v>177</v>
      </c>
      <c r="H13" s="6">
        <f>U13+AE13+AO13+AY13+BI13+BS13</f>
        <v>3</v>
      </c>
      <c r="I13" s="6">
        <f>X13+AA13+AH13+AK13+AR13+AU13+BB13+BE13+BL13+BO13+BV13+BY13</f>
        <v>4</v>
      </c>
      <c r="J13" s="1" t="str">
        <f>IF(AND(H13&gt;0,I13&gt;0,K13&gt;=Q13),"Ja","Nein")</f>
        <v>Ja</v>
      </c>
      <c r="K13" s="4">
        <f>MAX(T13,AD13,AN13,AX13,BH13,BR13)+LARGE((T13,AD13,AN13,AX13,BH13,BR13),2)+MAX(W13,Z13,AG13,AJ13,AQ13,AT13,BA13,BD13,BK13,BN13,BU13,BX13)+LARGE((W13,Z13,AG13,AJ13,AQ13,AT13,BA13,BD13,BK13,BN13,BU13,BX13),2)</f>
        <v>182.755</v>
      </c>
      <c r="L13" s="2">
        <f>VLOOKUP(C13,Quali_W[#All],4,0)</f>
        <v>0</v>
      </c>
      <c r="M13" s="4">
        <f>VLOOKUP(C13,Quali_W[#All],5,0)</f>
        <v>31.8</v>
      </c>
      <c r="N13" s="4">
        <f>VLOOKUP(C13,Quali_W[#All],6,0)</f>
        <v>41.3</v>
      </c>
      <c r="O13" s="4">
        <f>VLOOKUP(C13,Quali_W[#All],7,0)</f>
        <v>30.2</v>
      </c>
      <c r="P13" s="4">
        <f>VLOOKUP(C13,Quali_W[#All],8,0)</f>
        <v>48.1</v>
      </c>
      <c r="Q13" s="4">
        <f>VLOOKUP(C13,Quali_W[#All],9,0)</f>
        <v>178.8</v>
      </c>
      <c r="R13" s="2">
        <v>0</v>
      </c>
      <c r="S13" s="4">
        <v>32.484999999999999</v>
      </c>
      <c r="T13" s="4">
        <v>42.185000000000002</v>
      </c>
      <c r="U13" s="6">
        <v>1</v>
      </c>
      <c r="V13" s="4">
        <v>31.4</v>
      </c>
      <c r="W13" s="4">
        <v>49</v>
      </c>
      <c r="X13" s="6">
        <v>1</v>
      </c>
      <c r="Y13" s="4">
        <v>31.215000000000003</v>
      </c>
      <c r="Z13" s="4">
        <v>48.715000000000003</v>
      </c>
      <c r="AA13" s="6">
        <v>1</v>
      </c>
      <c r="AB13" s="2">
        <v>0</v>
      </c>
      <c r="AC13" s="4">
        <v>32.405000000000001</v>
      </c>
      <c r="AD13" s="4">
        <v>42.105000000000004</v>
      </c>
      <c r="AE13" s="6">
        <v>1</v>
      </c>
      <c r="AF13" s="4">
        <v>29.345000000000002</v>
      </c>
      <c r="AG13" s="4">
        <v>47.145000000000003</v>
      </c>
      <c r="AH13" s="6">
        <v>0</v>
      </c>
      <c r="AI13" s="4">
        <v>29.675000000000004</v>
      </c>
      <c r="AJ13" s="4">
        <v>45.875000000000007</v>
      </c>
      <c r="AK13" s="6">
        <v>0</v>
      </c>
      <c r="AL13" s="2">
        <v>0</v>
      </c>
      <c r="AM13" s="4">
        <v>32.869999999999997</v>
      </c>
      <c r="AN13" s="4">
        <v>42.27</v>
      </c>
      <c r="AO13" s="6">
        <v>1</v>
      </c>
      <c r="AP13" s="4">
        <v>30.9</v>
      </c>
      <c r="AQ13" s="4">
        <v>49.3</v>
      </c>
      <c r="AR13" s="6">
        <v>1</v>
      </c>
      <c r="AS13" s="4">
        <v>30.215</v>
      </c>
      <c r="AT13" s="4">
        <v>48.414999999999999</v>
      </c>
      <c r="AU13" s="6">
        <v>1</v>
      </c>
      <c r="AV13" s="2">
        <v>0</v>
      </c>
      <c r="AW13" s="4">
        <v>31.73</v>
      </c>
      <c r="AX13" s="4">
        <v>41.33</v>
      </c>
      <c r="AY13" s="6">
        <v>0</v>
      </c>
      <c r="AZ13" s="4">
        <v>29.034999999999997</v>
      </c>
      <c r="BA13" s="4">
        <v>48.034999999999997</v>
      </c>
      <c r="BB13" s="6">
        <v>0</v>
      </c>
      <c r="BC13" s="4">
        <v>17.161999999999999</v>
      </c>
      <c r="BD13" s="4">
        <v>28.661999999999999</v>
      </c>
      <c r="BE13" s="6">
        <v>0</v>
      </c>
      <c r="BI13" s="6">
        <f>IF(AND(BF13&gt;=$L13,BG13&gt;=$M13,BH13&gt;=$N13),1,0)</f>
        <v>0</v>
      </c>
      <c r="BL13" s="6">
        <f>IF(AND(BJ13&gt;=$O13,BK13&gt;=$P13),1,0)</f>
        <v>0</v>
      </c>
      <c r="BO13" s="6">
        <f>IF(AND(BM13&gt;=$O13,BN13&gt;=$P13),1,0)</f>
        <v>0</v>
      </c>
      <c r="BS13" s="6">
        <f t="shared" si="0"/>
        <v>0</v>
      </c>
      <c r="BV13" s="6">
        <f t="shared" si="1"/>
        <v>0</v>
      </c>
      <c r="BY13" s="6">
        <f t="shared" si="2"/>
        <v>0</v>
      </c>
    </row>
    <row r="14" spans="1:77" x14ac:dyDescent="0.3">
      <c r="A14" t="s">
        <v>42</v>
      </c>
      <c r="B14" t="s">
        <v>43</v>
      </c>
      <c r="C14" s="1">
        <v>2008</v>
      </c>
      <c r="D14" s="1">
        <v>12</v>
      </c>
      <c r="E14" t="s">
        <v>45</v>
      </c>
      <c r="F14" s="1" t="s">
        <v>71</v>
      </c>
      <c r="G14" t="s">
        <v>224</v>
      </c>
      <c r="H14" s="6">
        <f>U14+AE14+AO14+AY14+BI14+BS14</f>
        <v>4</v>
      </c>
      <c r="I14" s="6">
        <f>X14+AA14+AH14+AK14+AR14+AU14+BB14+BE14+BL14+BO14+BV14+BY14</f>
        <v>5</v>
      </c>
      <c r="J14" s="1" t="str">
        <f>IF(AND(H14&gt;0,I14&gt;0,K14&gt;=Q14),"Ja","Nein")</f>
        <v>Ja</v>
      </c>
      <c r="K14" s="4">
        <f>MAX(T14,AD14,AN14,AX14,BH14,BR14)+LARGE((T14,AD14,AN14,AX14,BH14,BR14),2)+MAX(W14,Z14,AG14,AJ14,AQ14,AT14,BA14,BD14,BK14,BN14,BU14,BX14)+LARGE((W14,Z14,AG14,AJ14,AQ14,AT14,BA14,BD14,BK14,BN14,BU14,BX14),2)</f>
        <v>182.62</v>
      </c>
      <c r="L14" s="2">
        <f>VLOOKUP(C14,Quali_W[#All],4,0)</f>
        <v>0</v>
      </c>
      <c r="M14" s="4">
        <f>VLOOKUP(C14,Quali_W[#All],5,0)</f>
        <v>31.2</v>
      </c>
      <c r="N14" s="4">
        <f>VLOOKUP(C14,Quali_W[#All],6,0)</f>
        <v>40.700000000000003</v>
      </c>
      <c r="O14" s="4">
        <f>VLOOKUP(C14,Quali_W[#All],7,0)</f>
        <v>29.4</v>
      </c>
      <c r="P14" s="4">
        <f>VLOOKUP(C14,Quali_W[#All],8,0)</f>
        <v>46.3</v>
      </c>
      <c r="Q14" s="4">
        <f>VLOOKUP(C14,Quali_W[#All],9,0)</f>
        <v>174</v>
      </c>
      <c r="R14" s="2">
        <v>0</v>
      </c>
      <c r="S14" s="4">
        <v>32.895000000000003</v>
      </c>
      <c r="T14" s="4">
        <v>42.594999999999999</v>
      </c>
      <c r="U14" s="6">
        <v>1</v>
      </c>
      <c r="V14" s="4">
        <v>5.863999999999999</v>
      </c>
      <c r="W14" s="4">
        <v>9.9640000000000004</v>
      </c>
      <c r="X14" s="6">
        <v>0</v>
      </c>
      <c r="Y14" s="4">
        <v>0</v>
      </c>
      <c r="Z14" s="4">
        <v>0</v>
      </c>
      <c r="AA14" s="6">
        <v>0</v>
      </c>
      <c r="AB14" s="2">
        <v>0</v>
      </c>
      <c r="AC14" s="4">
        <v>31.44</v>
      </c>
      <c r="AD14" s="4">
        <v>41.14</v>
      </c>
      <c r="AE14" s="6">
        <v>1</v>
      </c>
      <c r="AF14" s="4">
        <v>30.35</v>
      </c>
      <c r="AG14" s="4">
        <v>48.05</v>
      </c>
      <c r="AH14" s="6">
        <v>1</v>
      </c>
      <c r="AI14" s="4">
        <v>30.555</v>
      </c>
      <c r="AJ14" s="4">
        <v>48.454999999999998</v>
      </c>
      <c r="AK14" s="6">
        <v>1</v>
      </c>
      <c r="AL14" s="2">
        <v>0</v>
      </c>
      <c r="AM14" s="4">
        <v>32.1</v>
      </c>
      <c r="AN14" s="4">
        <v>41.8</v>
      </c>
      <c r="AO14" s="6">
        <v>1</v>
      </c>
      <c r="AP14" s="4">
        <v>31.734999999999999</v>
      </c>
      <c r="AQ14" s="4">
        <v>47.435000000000002</v>
      </c>
      <c r="AR14" s="6">
        <v>1</v>
      </c>
      <c r="AS14" s="4">
        <v>30.63</v>
      </c>
      <c r="AT14" s="4">
        <v>49.23</v>
      </c>
      <c r="AU14" s="6">
        <v>1</v>
      </c>
      <c r="AV14" s="2">
        <v>0</v>
      </c>
      <c r="AW14" s="4">
        <v>32.739999999999995</v>
      </c>
      <c r="AX14" s="4">
        <v>42.239999999999995</v>
      </c>
      <c r="AY14" s="6">
        <v>1</v>
      </c>
      <c r="AZ14" s="4">
        <v>32.655000000000001</v>
      </c>
      <c r="BA14" s="4">
        <v>48.555000000000007</v>
      </c>
      <c r="BB14" s="6">
        <v>1</v>
      </c>
      <c r="BC14" s="4">
        <v>2.8570000000000002</v>
      </c>
      <c r="BD14" s="4">
        <v>5.3570000000000002</v>
      </c>
      <c r="BE14" s="6">
        <v>0</v>
      </c>
      <c r="BI14" s="6">
        <f>IF(AND(BF14&gt;=$L14,BG14&gt;=$M14,BH14&gt;=$N14),1,0)</f>
        <v>0</v>
      </c>
      <c r="BL14" s="6">
        <f>IF(AND(BJ14&gt;=$O14,BK14&gt;=$P14),1,0)</f>
        <v>0</v>
      </c>
      <c r="BO14" s="6">
        <f>IF(AND(BM14&gt;=$O14,BN14&gt;=$P14),1,0)</f>
        <v>0</v>
      </c>
      <c r="BS14" s="6">
        <f t="shared" si="0"/>
        <v>0</v>
      </c>
      <c r="BV14" s="6">
        <f t="shared" si="1"/>
        <v>0</v>
      </c>
      <c r="BY14" s="6">
        <f t="shared" si="2"/>
        <v>0</v>
      </c>
    </row>
    <row r="15" spans="1:77" x14ac:dyDescent="0.3">
      <c r="A15" t="s">
        <v>74</v>
      </c>
      <c r="B15" t="s">
        <v>75</v>
      </c>
      <c r="C15" s="1">
        <v>2003</v>
      </c>
      <c r="D15" s="1">
        <v>17</v>
      </c>
      <c r="E15" t="s">
        <v>139</v>
      </c>
      <c r="F15" s="1" t="s">
        <v>71</v>
      </c>
      <c r="G15" t="s">
        <v>169</v>
      </c>
      <c r="H15" s="6">
        <f>U15+AE15+AO15+AY15+BI15+BS15</f>
        <v>1</v>
      </c>
      <c r="I15" s="6">
        <f>X15+AA15+AH15+AK15+AR15+AU15+BB15+BE15+BL15+BO15+BV15+BY15</f>
        <v>2</v>
      </c>
      <c r="J15" s="1" t="str">
        <f>IF(AND(H15&gt;0,I15&gt;0,K15&gt;=Q15),"Ja","Nein")</f>
        <v>Ja</v>
      </c>
      <c r="K15" s="4">
        <f>MAX(T15,AD15,AN15,AX15,BH15,BR15)+LARGE((T15,AD15,AN15,AX15,BH15,BR15),2)+MAX(W15,Z15,AG15,AJ15,AQ15,AT15,BA15,BD15,BK15,BN15,BU15,BX15)+LARGE((W15,Z15,AG15,AJ15,AQ15,AT15,BA15,BD15,BK15,BN15,BU15,BX15),2)</f>
        <v>181.59</v>
      </c>
      <c r="L15" s="2">
        <f>VLOOKUP(C15,Quali_W[#All],4,0)</f>
        <v>0</v>
      </c>
      <c r="M15" s="4">
        <f>VLOOKUP(C15,Quali_W[#All],5,0)</f>
        <v>32.200000000000003</v>
      </c>
      <c r="N15" s="4">
        <f>VLOOKUP(C15,Quali_W[#All],6,0)</f>
        <v>41.7</v>
      </c>
      <c r="O15" s="4">
        <f>VLOOKUP(C15,Quali_W[#All],7,0)</f>
        <v>30.3</v>
      </c>
      <c r="P15" s="4">
        <f>VLOOKUP(C15,Quali_W[#All],8,0)</f>
        <v>48.7</v>
      </c>
      <c r="Q15" s="4">
        <f>VLOOKUP(C15,Quali_W[#All],9,0)</f>
        <v>180.8</v>
      </c>
      <c r="R15" s="2">
        <v>0</v>
      </c>
      <c r="S15" s="4">
        <v>32.54</v>
      </c>
      <c r="T15" s="4">
        <v>42.04</v>
      </c>
      <c r="U15" s="6">
        <v>1</v>
      </c>
      <c r="V15" s="4">
        <v>30.965000000000003</v>
      </c>
      <c r="W15" s="4">
        <v>48.865000000000009</v>
      </c>
      <c r="X15" s="6">
        <v>1</v>
      </c>
      <c r="Y15" s="4">
        <v>31.165000000000003</v>
      </c>
      <c r="Z15" s="4">
        <v>49.064999999999998</v>
      </c>
      <c r="AA15" s="6">
        <v>1</v>
      </c>
      <c r="AB15" s="2">
        <v>0</v>
      </c>
      <c r="AC15" s="4">
        <v>0</v>
      </c>
      <c r="AD15" s="4">
        <v>0</v>
      </c>
      <c r="AE15" s="6">
        <v>0</v>
      </c>
      <c r="AF15" s="4">
        <v>0</v>
      </c>
      <c r="AG15" s="4">
        <v>0</v>
      </c>
      <c r="AH15" s="6">
        <v>0</v>
      </c>
      <c r="AI15" s="4">
        <v>0</v>
      </c>
      <c r="AJ15" s="4">
        <v>0</v>
      </c>
      <c r="AK15" s="6">
        <v>0</v>
      </c>
      <c r="AL15" s="2">
        <v>0</v>
      </c>
      <c r="AM15" s="4">
        <v>0</v>
      </c>
      <c r="AN15" s="4">
        <v>0</v>
      </c>
      <c r="AO15" s="6">
        <v>0</v>
      </c>
      <c r="AP15" s="4">
        <v>0</v>
      </c>
      <c r="AQ15" s="4">
        <v>0</v>
      </c>
      <c r="AR15" s="6">
        <v>0</v>
      </c>
      <c r="AS15" s="4">
        <v>0</v>
      </c>
      <c r="AT15" s="4">
        <v>0</v>
      </c>
      <c r="AU15" s="6">
        <v>0</v>
      </c>
      <c r="AV15" s="2">
        <v>0</v>
      </c>
      <c r="AW15" s="4">
        <v>32.020000000000003</v>
      </c>
      <c r="AX15" s="4">
        <v>41.620000000000005</v>
      </c>
      <c r="AY15" s="6">
        <v>0</v>
      </c>
      <c r="AZ15" s="4">
        <v>30.565000000000001</v>
      </c>
      <c r="BA15" s="4">
        <v>47.964999999999996</v>
      </c>
      <c r="BB15" s="6">
        <v>0</v>
      </c>
      <c r="BC15" s="4">
        <v>9.0809999999999995</v>
      </c>
      <c r="BD15" s="4">
        <v>14.680999999999999</v>
      </c>
      <c r="BE15" s="6">
        <v>0</v>
      </c>
      <c r="BI15" s="6">
        <f>IF(AND(BF15&gt;=$L15,BG15&gt;=$M15,BH15&gt;=$N15),1,0)</f>
        <v>0</v>
      </c>
      <c r="BL15" s="6">
        <f>IF(AND(BJ15&gt;=$O15,BK15&gt;=$P15),1,0)</f>
        <v>0</v>
      </c>
      <c r="BO15" s="6">
        <f>IF(AND(BM15&gt;=$O15,BN15&gt;=$P15),1,0)</f>
        <v>0</v>
      </c>
      <c r="BS15" s="6">
        <f t="shared" si="0"/>
        <v>0</v>
      </c>
      <c r="BV15" s="6">
        <f t="shared" si="1"/>
        <v>0</v>
      </c>
      <c r="BY15" s="6">
        <f t="shared" si="2"/>
        <v>0</v>
      </c>
    </row>
    <row r="16" spans="1:77" x14ac:dyDescent="0.3">
      <c r="A16" t="s">
        <v>72</v>
      </c>
      <c r="B16" t="s">
        <v>73</v>
      </c>
      <c r="C16" s="1">
        <v>2004</v>
      </c>
      <c r="D16" s="1">
        <v>16</v>
      </c>
      <c r="E16" t="s">
        <v>621</v>
      </c>
      <c r="F16" s="1" t="s">
        <v>71</v>
      </c>
      <c r="G16" t="s">
        <v>168</v>
      </c>
      <c r="H16" s="6">
        <f>U16+AE16+AO16+AY16+BI16+BS16</f>
        <v>2</v>
      </c>
      <c r="I16" s="6">
        <f>X16+AA16+AH16+AK16+AR16+AU16+BB16+BE16+BL16+BO16+BV16+BY16</f>
        <v>3</v>
      </c>
      <c r="J16" s="1" t="str">
        <f>IF(AND(H16&gt;0,I16&gt;0,K16&gt;=Q16),"Ja","Nein")</f>
        <v>Ja</v>
      </c>
      <c r="K16" s="4">
        <f>MAX(T16,AD16,AN16,AX16,BH16,BR16)+LARGE((T16,AD16,AN16,AX16,BH16,BR16),2)+MAX(W16,Z16,AG16,AJ16,AQ16,AT16,BA16,BD16,BK16,BN16,BU16,BX16)+LARGE((W16,Z16,AG16,AJ16,AQ16,AT16,BA16,BD16,BK16,BN16,BU16,BX16),2)</f>
        <v>181.09</v>
      </c>
      <c r="L16" s="2">
        <f>VLOOKUP(C16,Quali_W[#All],4,0)</f>
        <v>0</v>
      </c>
      <c r="M16" s="4">
        <f>VLOOKUP(C16,Quali_W[#All],5,0)</f>
        <v>31.8</v>
      </c>
      <c r="N16" s="4">
        <f>VLOOKUP(C16,Quali_W[#All],6,0)</f>
        <v>41.3</v>
      </c>
      <c r="O16" s="4">
        <f>VLOOKUP(C16,Quali_W[#All],7,0)</f>
        <v>30.2</v>
      </c>
      <c r="P16" s="4">
        <f>VLOOKUP(C16,Quali_W[#All],8,0)</f>
        <v>48.1</v>
      </c>
      <c r="Q16" s="4">
        <f>VLOOKUP(C16,Quali_W[#All],9,0)</f>
        <v>178.8</v>
      </c>
      <c r="R16" s="2">
        <v>0</v>
      </c>
      <c r="S16" s="4">
        <v>31.395</v>
      </c>
      <c r="T16" s="4">
        <v>41.195</v>
      </c>
      <c r="U16" s="6">
        <v>0</v>
      </c>
      <c r="V16" s="4">
        <v>30.03</v>
      </c>
      <c r="W16" s="4">
        <v>47.830000000000005</v>
      </c>
      <c r="X16" s="6">
        <v>0</v>
      </c>
      <c r="Y16" s="4">
        <v>29.92</v>
      </c>
      <c r="Z16" s="4">
        <v>47.820000000000007</v>
      </c>
      <c r="AA16" s="6">
        <v>0</v>
      </c>
      <c r="AB16" s="2">
        <v>0</v>
      </c>
      <c r="AC16" s="4">
        <v>31.470000000000002</v>
      </c>
      <c r="AD16" s="4">
        <v>41.17</v>
      </c>
      <c r="AE16" s="6">
        <v>0</v>
      </c>
      <c r="AF16" s="4">
        <v>31.205000000000002</v>
      </c>
      <c r="AG16" s="4">
        <v>48.905000000000001</v>
      </c>
      <c r="AH16" s="6">
        <v>1</v>
      </c>
      <c r="AI16" s="4">
        <v>30.414999999999999</v>
      </c>
      <c r="AJ16" s="4">
        <v>47.814999999999998</v>
      </c>
      <c r="AK16" s="6">
        <v>0</v>
      </c>
      <c r="AL16" s="2">
        <v>0</v>
      </c>
      <c r="AM16" s="4">
        <v>32.6</v>
      </c>
      <c r="AN16" s="4">
        <v>42.2</v>
      </c>
      <c r="AO16" s="6">
        <v>1</v>
      </c>
      <c r="AP16" s="4">
        <v>30.76</v>
      </c>
      <c r="AQ16" s="4">
        <v>48.16</v>
      </c>
      <c r="AR16" s="6">
        <v>1</v>
      </c>
      <c r="AS16" s="4">
        <v>30.565000000000001</v>
      </c>
      <c r="AT16" s="4">
        <v>48.465000000000003</v>
      </c>
      <c r="AU16" s="6">
        <v>1</v>
      </c>
      <c r="AV16" s="2">
        <v>0</v>
      </c>
      <c r="AW16" s="4">
        <v>31.82</v>
      </c>
      <c r="AX16" s="4">
        <v>41.519999999999996</v>
      </c>
      <c r="AY16" s="6">
        <v>1</v>
      </c>
      <c r="AZ16" s="4">
        <v>30.255000000000003</v>
      </c>
      <c r="BA16" s="4">
        <v>48.055</v>
      </c>
      <c r="BB16" s="6">
        <v>0</v>
      </c>
      <c r="BC16" s="4">
        <v>30.13</v>
      </c>
      <c r="BD16" s="4">
        <v>47.93</v>
      </c>
      <c r="BE16" s="6">
        <v>0</v>
      </c>
      <c r="BI16" s="6">
        <f>IF(AND(BF16&gt;=$L16,BG16&gt;=$M16,BH16&gt;=$N16),1,0)</f>
        <v>0</v>
      </c>
      <c r="BL16" s="6">
        <f>IF(AND(BJ16&gt;=$O16,BK16&gt;=$P16),1,0)</f>
        <v>0</v>
      </c>
      <c r="BO16" s="6">
        <f>IF(AND(BM16&gt;=$O16,BN16&gt;=$P16),1,0)</f>
        <v>0</v>
      </c>
      <c r="BS16" s="6">
        <f t="shared" si="0"/>
        <v>0</v>
      </c>
      <c r="BV16" s="6">
        <f t="shared" si="1"/>
        <v>0</v>
      </c>
      <c r="BY16" s="6">
        <f t="shared" si="2"/>
        <v>0</v>
      </c>
    </row>
    <row r="17" spans="1:77" x14ac:dyDescent="0.3">
      <c r="A17" t="s">
        <v>52</v>
      </c>
      <c r="B17" t="s">
        <v>53</v>
      </c>
      <c r="C17" s="1">
        <v>2006</v>
      </c>
      <c r="D17" s="1">
        <v>14</v>
      </c>
      <c r="E17" t="s">
        <v>66</v>
      </c>
      <c r="F17" s="1" t="s">
        <v>71</v>
      </c>
      <c r="G17" t="s">
        <v>197</v>
      </c>
      <c r="H17" s="6">
        <f>U17+AE17+AO17+AY17+BI17+BS17</f>
        <v>2</v>
      </c>
      <c r="I17" s="6">
        <f>X17+AA17+AH17+AK17+AR17+AU17+BB17+BE17+BL17+BO17+BV17+BY17</f>
        <v>2</v>
      </c>
      <c r="J17" s="1" t="str">
        <f>IF(AND(H17&gt;0,I17&gt;0,K17&gt;=Q17),"Ja","Nein")</f>
        <v>Ja</v>
      </c>
      <c r="K17" s="4">
        <f>MAX(T17,AD17,AN17,AX17,BH17,BR17)+LARGE((T17,AD17,AN17,AX17,BH17,BR17),2)+MAX(W17,Z17,AG17,AJ17,AQ17,AT17,BA17,BD17,BK17,BN17,BU17,BX17)+LARGE((W17,Z17,AG17,AJ17,AQ17,AT17,BA17,BD17,BK17,BN17,BU17,BX17),2)</f>
        <v>179.82</v>
      </c>
      <c r="L17" s="2">
        <f>VLOOKUP(C17,Quali_W[#All],4,0)</f>
        <v>0</v>
      </c>
      <c r="M17" s="4">
        <f>VLOOKUP(C17,Quali_W[#All],5,0)</f>
        <v>31.2</v>
      </c>
      <c r="N17" s="4">
        <f>VLOOKUP(C17,Quali_W[#All],6,0)</f>
        <v>40.700000000000003</v>
      </c>
      <c r="O17" s="4">
        <f>VLOOKUP(C17,Quali_W[#All],7,0)</f>
        <v>29.8</v>
      </c>
      <c r="P17" s="4">
        <f>VLOOKUP(C17,Quali_W[#All],8,0)</f>
        <v>47.1</v>
      </c>
      <c r="Q17" s="4">
        <f>VLOOKUP(C17,Quali_W[#All],9,0)</f>
        <v>175.6</v>
      </c>
      <c r="R17" s="2">
        <v>0</v>
      </c>
      <c r="S17" s="4">
        <v>30.53</v>
      </c>
      <c r="T17" s="4">
        <v>39.83</v>
      </c>
      <c r="U17" s="6">
        <v>0</v>
      </c>
      <c r="V17" s="4">
        <v>30.705000000000002</v>
      </c>
      <c r="W17" s="4">
        <v>47.405000000000001</v>
      </c>
      <c r="X17" s="6">
        <v>1</v>
      </c>
      <c r="Y17" s="4">
        <v>30</v>
      </c>
      <c r="Z17" s="4">
        <v>47</v>
      </c>
      <c r="AA17" s="6">
        <v>0</v>
      </c>
      <c r="AB17" s="2">
        <v>0</v>
      </c>
      <c r="AC17" s="4">
        <v>31.6</v>
      </c>
      <c r="AD17" s="4">
        <v>40.799999999999997</v>
      </c>
      <c r="AE17" s="6">
        <v>1</v>
      </c>
      <c r="AF17" s="4">
        <v>26.507999999999999</v>
      </c>
      <c r="AG17" s="4">
        <v>41.908000000000001</v>
      </c>
      <c r="AH17" s="6">
        <v>0</v>
      </c>
      <c r="AI17" s="4">
        <v>30.234999999999999</v>
      </c>
      <c r="AJ17" s="4">
        <v>46.734999999999999</v>
      </c>
      <c r="AK17" s="6">
        <v>0</v>
      </c>
      <c r="AL17" s="2">
        <v>0</v>
      </c>
      <c r="AM17" s="4">
        <v>32.22</v>
      </c>
      <c r="AN17" s="4">
        <v>42.02</v>
      </c>
      <c r="AO17" s="6">
        <v>1</v>
      </c>
      <c r="AP17" s="4">
        <v>31.895</v>
      </c>
      <c r="AQ17" s="4">
        <v>49.594999999999999</v>
      </c>
      <c r="AR17" s="6">
        <v>1</v>
      </c>
      <c r="AS17" s="4">
        <v>27.757999999999999</v>
      </c>
      <c r="AT17" s="4">
        <v>43.457999999999998</v>
      </c>
      <c r="AU17" s="6">
        <v>0</v>
      </c>
      <c r="AV17" s="2">
        <v>0</v>
      </c>
      <c r="AW17" s="4">
        <v>16.14</v>
      </c>
      <c r="AX17" s="4">
        <v>20.64</v>
      </c>
      <c r="AY17" s="6">
        <v>0</v>
      </c>
      <c r="AZ17" s="4">
        <v>9.2010000000000005</v>
      </c>
      <c r="BA17" s="4">
        <v>14.801000000000002</v>
      </c>
      <c r="BB17" s="6">
        <v>0</v>
      </c>
      <c r="BC17" s="4">
        <v>0</v>
      </c>
      <c r="BD17" s="4">
        <v>0</v>
      </c>
      <c r="BE17" s="6">
        <v>0</v>
      </c>
      <c r="BI17" s="6">
        <f>IF(AND(BF17&gt;=$L17,BG17&gt;=$M17,BH17&gt;=$N17),1,0)</f>
        <v>0</v>
      </c>
      <c r="BL17" s="6">
        <f>IF(AND(BJ17&gt;=$O17,BK17&gt;=$P17),1,0)</f>
        <v>0</v>
      </c>
      <c r="BO17" s="6">
        <f>IF(AND(BM17&gt;=$O17,BN17&gt;=$P17),1,0)</f>
        <v>0</v>
      </c>
      <c r="BS17" s="6">
        <f t="shared" si="0"/>
        <v>0</v>
      </c>
      <c r="BV17" s="6">
        <f t="shared" si="1"/>
        <v>0</v>
      </c>
      <c r="BY17" s="6">
        <f t="shared" si="2"/>
        <v>0</v>
      </c>
    </row>
    <row r="18" spans="1:77" x14ac:dyDescent="0.3">
      <c r="A18" t="s">
        <v>50</v>
      </c>
      <c r="B18" t="s">
        <v>51</v>
      </c>
      <c r="C18" s="24">
        <v>2006</v>
      </c>
      <c r="D18" s="1">
        <v>14</v>
      </c>
      <c r="E18" t="s">
        <v>65</v>
      </c>
      <c r="F18" s="1" t="s">
        <v>71</v>
      </c>
      <c r="G18" t="s">
        <v>192</v>
      </c>
      <c r="H18" s="6">
        <f>U18+AE18+AO18+AY18+BI18+BS18</f>
        <v>1</v>
      </c>
      <c r="I18" s="6">
        <f>X18+AA18+AH18+AK18+AR18+AU18+BB18+BE18+BL18+BO18+BV18+BY18</f>
        <v>4</v>
      </c>
      <c r="J18" s="1" t="str">
        <f>IF(AND(H18&gt;0,I18&gt;0,K18&gt;=Q18),"Ja","Nein")</f>
        <v>Ja</v>
      </c>
      <c r="K18" s="4">
        <f>MAX(T18,AD18,AN18,AX18,BH18,BR18)+LARGE((T18,AD18,AN18,AX18,BH18,BR18),2)+MAX(W18,Z18,AG18,AJ18,AQ18,AT18,BA18,BD18,BK18,BN18,BU18,BX18)+LARGE((W18,Z18,AG18,AJ18,AQ18,AT18,BA18,BD18,BK18,BN18,BU18,BX18),2)</f>
        <v>178.685</v>
      </c>
      <c r="L18" s="2">
        <f>VLOOKUP(C18,Quali_W[#All],4,0)</f>
        <v>0</v>
      </c>
      <c r="M18" s="4">
        <f>VLOOKUP(C18,Quali_W[#All],5,0)</f>
        <v>31.2</v>
      </c>
      <c r="N18" s="4">
        <f>VLOOKUP(C18,Quali_W[#All],6,0)</f>
        <v>40.700000000000003</v>
      </c>
      <c r="O18" s="4">
        <f>VLOOKUP(C18,Quali_W[#All],7,0)</f>
        <v>29.8</v>
      </c>
      <c r="P18" s="4">
        <f>VLOOKUP(C18,Quali_W[#All],8,0)</f>
        <v>47.1</v>
      </c>
      <c r="Q18" s="4">
        <f>VLOOKUP(C18,Quali_W[#All],9,0)</f>
        <v>175.6</v>
      </c>
      <c r="R18" s="2">
        <v>0</v>
      </c>
      <c r="S18" s="4">
        <v>31.11</v>
      </c>
      <c r="T18" s="4">
        <v>40.51</v>
      </c>
      <c r="U18" s="6">
        <v>0</v>
      </c>
      <c r="V18" s="4">
        <v>29.37</v>
      </c>
      <c r="W18" s="4">
        <v>46.870000000000005</v>
      </c>
      <c r="X18" s="6">
        <v>0</v>
      </c>
      <c r="Y18" s="4">
        <v>29.914999999999999</v>
      </c>
      <c r="Z18" s="4">
        <v>47.314999999999998</v>
      </c>
      <c r="AA18" s="6">
        <v>1</v>
      </c>
      <c r="AB18" s="2">
        <v>0</v>
      </c>
      <c r="AC18" s="4">
        <v>30.340000000000003</v>
      </c>
      <c r="AD18" s="4">
        <v>39.540000000000006</v>
      </c>
      <c r="AE18" s="6">
        <v>0</v>
      </c>
      <c r="AF18" s="4">
        <v>28.800000000000004</v>
      </c>
      <c r="AG18" s="4">
        <v>45.7</v>
      </c>
      <c r="AH18" s="6">
        <v>0</v>
      </c>
      <c r="AI18" s="4">
        <v>29.520000000000003</v>
      </c>
      <c r="AJ18" s="4">
        <v>46.92</v>
      </c>
      <c r="AK18" s="6">
        <v>0</v>
      </c>
      <c r="AL18" s="2">
        <v>0</v>
      </c>
      <c r="AM18" s="4">
        <v>32.21</v>
      </c>
      <c r="AN18" s="4">
        <v>41.61</v>
      </c>
      <c r="AO18" s="6">
        <v>1</v>
      </c>
      <c r="AP18" s="4">
        <v>31.204999999999998</v>
      </c>
      <c r="AQ18" s="4">
        <v>48.505000000000003</v>
      </c>
      <c r="AR18" s="6">
        <v>1</v>
      </c>
      <c r="AS18" s="4">
        <v>30.655000000000001</v>
      </c>
      <c r="AT18" s="4">
        <v>47.854999999999997</v>
      </c>
      <c r="AU18" s="6">
        <v>1</v>
      </c>
      <c r="AV18" s="2">
        <v>0</v>
      </c>
      <c r="AW18" s="4">
        <v>30.875</v>
      </c>
      <c r="AX18" s="4">
        <v>40.174999999999997</v>
      </c>
      <c r="AY18" s="6">
        <v>0</v>
      </c>
      <c r="AZ18" s="4">
        <v>29.4</v>
      </c>
      <c r="BA18" s="4">
        <v>46.5</v>
      </c>
      <c r="BB18" s="6">
        <v>0</v>
      </c>
      <c r="BC18" s="4">
        <v>30.36</v>
      </c>
      <c r="BD18" s="4">
        <v>48.06</v>
      </c>
      <c r="BE18" s="6">
        <v>1</v>
      </c>
      <c r="BI18" s="6">
        <f>IF(AND(BF18&gt;=$L18,BG18&gt;=$M18,BH18&gt;=$N18),1,0)</f>
        <v>0</v>
      </c>
      <c r="BL18" s="6">
        <f>IF(AND(BJ18&gt;=$O18,BK18&gt;=$P18),1,0)</f>
        <v>0</v>
      </c>
      <c r="BO18" s="6">
        <f>IF(AND(BM18&gt;=$O18,BN18&gt;=$P18),1,0)</f>
        <v>0</v>
      </c>
      <c r="BS18" s="6">
        <f t="shared" si="0"/>
        <v>0</v>
      </c>
      <c r="BV18" s="6">
        <f t="shared" si="1"/>
        <v>0</v>
      </c>
      <c r="BY18" s="6">
        <f t="shared" si="2"/>
        <v>0</v>
      </c>
    </row>
    <row r="19" spans="1:77" x14ac:dyDescent="0.3">
      <c r="A19" t="s">
        <v>55</v>
      </c>
      <c r="B19" t="s">
        <v>56</v>
      </c>
      <c r="C19" s="1">
        <v>2005</v>
      </c>
      <c r="D19" s="1">
        <v>15</v>
      </c>
      <c r="E19" t="s">
        <v>68</v>
      </c>
      <c r="F19" s="1" t="s">
        <v>71</v>
      </c>
      <c r="G19" t="s">
        <v>275</v>
      </c>
      <c r="H19" s="6">
        <f>U19+AE19+AO19+AY19+BI19+BS19</f>
        <v>1</v>
      </c>
      <c r="I19" s="6">
        <f>X19+AA19+AH19+AK19+AR19+AU19+BB19+BE19+BL19+BO19+BV19+BY19</f>
        <v>1</v>
      </c>
      <c r="J19" s="1" t="str">
        <f>IF(AND(H19&gt;0,I19&gt;0,K19&gt;=Q19),"Ja","Nein")</f>
        <v>Ja</v>
      </c>
      <c r="K19" s="4">
        <f>MAX(T19,AD19,AN19,AX19,BH19,BR19)+LARGE((T19,AD19,AN19,AX19,BH19,BR19),2)+MAX(W19,Z19,AG19,AJ19,AQ19,AT19,BA19,BD19,BK19,BN19,BU19,BX19)+LARGE((W19,Z19,AG19,AJ19,AQ19,AT19,BA19,BD19,BK19,BN19,BU19,BX19),2)</f>
        <v>177.63499999999999</v>
      </c>
      <c r="L19" s="2">
        <f>VLOOKUP(C19,Quali_W[#All],4,0)</f>
        <v>0</v>
      </c>
      <c r="M19" s="4">
        <f>VLOOKUP(C19,Quali_W[#All],5,0)</f>
        <v>31.6</v>
      </c>
      <c r="N19" s="4">
        <f>VLOOKUP(C19,Quali_W[#All],6,0)</f>
        <v>41.1</v>
      </c>
      <c r="O19" s="4">
        <f>VLOOKUP(C19,Quali_W[#All],7,0)</f>
        <v>30</v>
      </c>
      <c r="P19" s="4">
        <f>VLOOKUP(C19,Quali_W[#All],8,0)</f>
        <v>47.5</v>
      </c>
      <c r="Q19" s="4">
        <f>VLOOKUP(C19,Quali_W[#All],9,0)</f>
        <v>177.2</v>
      </c>
      <c r="R19" s="2">
        <v>0</v>
      </c>
      <c r="S19" s="4">
        <v>30.53</v>
      </c>
      <c r="T19" s="4">
        <v>39.83</v>
      </c>
      <c r="U19" s="6">
        <v>0</v>
      </c>
      <c r="V19" s="4">
        <v>28.225000000000001</v>
      </c>
      <c r="W19" s="4">
        <v>45.025000000000006</v>
      </c>
      <c r="X19" s="6">
        <v>0</v>
      </c>
      <c r="Y19" s="4">
        <v>29.180000000000003</v>
      </c>
      <c r="Z19" s="4">
        <v>46.680000000000007</v>
      </c>
      <c r="AA19" s="6">
        <v>0</v>
      </c>
      <c r="AB19" s="2">
        <v>0</v>
      </c>
      <c r="AC19" s="4">
        <v>30.535000000000004</v>
      </c>
      <c r="AD19" s="4">
        <v>39.635000000000005</v>
      </c>
      <c r="AE19" s="6">
        <v>0</v>
      </c>
      <c r="AF19" s="4">
        <v>28.94</v>
      </c>
      <c r="AG19" s="4">
        <v>46.14</v>
      </c>
      <c r="AH19" s="6">
        <v>0</v>
      </c>
      <c r="AI19" s="4">
        <v>27.175000000000001</v>
      </c>
      <c r="AJ19" s="4">
        <v>44.674999999999997</v>
      </c>
      <c r="AK19" s="6">
        <v>0</v>
      </c>
      <c r="AL19" s="2">
        <v>0</v>
      </c>
      <c r="AM19" s="4">
        <v>31.684999999999999</v>
      </c>
      <c r="AN19" s="4">
        <v>41.585000000000001</v>
      </c>
      <c r="AO19" s="6">
        <v>1</v>
      </c>
      <c r="AP19" s="4">
        <v>30.61</v>
      </c>
      <c r="AQ19" s="4">
        <v>48.51</v>
      </c>
      <c r="AR19" s="6">
        <v>1</v>
      </c>
      <c r="AS19" s="4">
        <v>27.148</v>
      </c>
      <c r="AT19" s="4">
        <v>42.847999999999999</v>
      </c>
      <c r="AU19" s="6">
        <v>0</v>
      </c>
      <c r="AV19" s="2">
        <v>0</v>
      </c>
      <c r="AW19" s="4">
        <v>31.274999999999999</v>
      </c>
      <c r="AX19" s="4">
        <v>40.575000000000003</v>
      </c>
      <c r="AY19" s="6">
        <v>0</v>
      </c>
      <c r="AZ19" s="4">
        <v>31.21</v>
      </c>
      <c r="BA19" s="4">
        <v>46.709999999999994</v>
      </c>
      <c r="BB19" s="6">
        <v>0</v>
      </c>
      <c r="BC19" s="4">
        <v>30.465</v>
      </c>
      <c r="BD19" s="4">
        <v>46.965000000000003</v>
      </c>
      <c r="BE19" s="6">
        <v>0</v>
      </c>
      <c r="BI19" s="6">
        <f>IF(AND(BF19&gt;=$L19,BG19&gt;=$M19,BH19&gt;=$N19),1,0)</f>
        <v>0</v>
      </c>
      <c r="BL19" s="6">
        <f>IF(AND(BJ19&gt;=$O19,BK19&gt;=$P19),1,0)</f>
        <v>0</v>
      </c>
      <c r="BO19" s="6">
        <f>IF(AND(BM19&gt;=$O19,BN19&gt;=$P19),1,0)</f>
        <v>0</v>
      </c>
      <c r="BS19" s="6">
        <f t="shared" si="0"/>
        <v>0</v>
      </c>
      <c r="BV19" s="6">
        <f t="shared" si="1"/>
        <v>0</v>
      </c>
      <c r="BY19" s="6">
        <f t="shared" si="2"/>
        <v>0</v>
      </c>
    </row>
    <row r="20" spans="1:77" x14ac:dyDescent="0.3">
      <c r="A20" t="s">
        <v>48</v>
      </c>
      <c r="B20" t="s">
        <v>49</v>
      </c>
      <c r="C20" s="1">
        <v>2006</v>
      </c>
      <c r="D20" s="1">
        <v>14</v>
      </c>
      <c r="E20" t="s">
        <v>64</v>
      </c>
      <c r="F20" s="1" t="s">
        <v>71</v>
      </c>
      <c r="G20" t="s">
        <v>190</v>
      </c>
      <c r="H20" s="6">
        <f>U20+AE20+AO20+AY20+BI20+BS20</f>
        <v>1</v>
      </c>
      <c r="I20" s="6">
        <f>X20+AA20+AH20+AK20+AR20+AU20+BB20+BE20+BL20+BO20+BV20+BY20</f>
        <v>2</v>
      </c>
      <c r="J20" s="1" t="str">
        <f>IF(AND(H20&gt;0,I20&gt;0,K20&gt;=Q20),"Ja","Nein")</f>
        <v>Ja</v>
      </c>
      <c r="K20" s="4">
        <f>MAX(T20,AD20,AN20,AX20,BH20,BR20)+LARGE((T20,AD20,AN20,AX20,BH20,BR20),2)+MAX(W20,Z20,AG20,AJ20,AQ20,AT20,BA20,BD20,BK20,BN20,BU20,BX20)+LARGE((W20,Z20,AG20,AJ20,AQ20,AT20,BA20,BD20,BK20,BN20,BU20,BX20),2)</f>
        <v>177.61500000000001</v>
      </c>
      <c r="L20" s="2">
        <f>VLOOKUP(C20,Quali_W[#All],4,0)</f>
        <v>0</v>
      </c>
      <c r="M20" s="4">
        <f>VLOOKUP(C20,Quali_W[#All],5,0)</f>
        <v>31.2</v>
      </c>
      <c r="N20" s="4">
        <f>VLOOKUP(C20,Quali_W[#All],6,0)</f>
        <v>40.700000000000003</v>
      </c>
      <c r="O20" s="4">
        <f>VLOOKUP(C20,Quali_W[#All],7,0)</f>
        <v>29.8</v>
      </c>
      <c r="P20" s="4">
        <f>VLOOKUP(C20,Quali_W[#All],8,0)</f>
        <v>47.1</v>
      </c>
      <c r="Q20" s="4">
        <f>VLOOKUP(C20,Quali_W[#All],9,0)</f>
        <v>175.6</v>
      </c>
      <c r="R20" s="2">
        <v>0</v>
      </c>
      <c r="S20" s="4">
        <v>32.085000000000001</v>
      </c>
      <c r="T20" s="4">
        <v>41.784999999999997</v>
      </c>
      <c r="U20" s="6">
        <v>1</v>
      </c>
      <c r="V20" s="4">
        <v>28.150000000000002</v>
      </c>
      <c r="W20" s="4">
        <v>44.85</v>
      </c>
      <c r="X20" s="6">
        <v>0</v>
      </c>
      <c r="Y20" s="4">
        <v>30.480000000000004</v>
      </c>
      <c r="Z20" s="4">
        <v>47.980000000000004</v>
      </c>
      <c r="AA20" s="6">
        <v>1</v>
      </c>
      <c r="AB20" s="2">
        <v>0</v>
      </c>
      <c r="AC20" s="4">
        <v>29.950000000000003</v>
      </c>
      <c r="AD20" s="4">
        <v>39.550000000000004</v>
      </c>
      <c r="AE20" s="6">
        <v>0</v>
      </c>
      <c r="AF20" s="4">
        <v>28.865000000000002</v>
      </c>
      <c r="AG20" s="4">
        <v>45.865000000000009</v>
      </c>
      <c r="AH20" s="6">
        <v>0</v>
      </c>
      <c r="AI20" s="4">
        <v>17.166999999999998</v>
      </c>
      <c r="AJ20" s="4">
        <v>27.366999999999997</v>
      </c>
      <c r="AK20" s="6">
        <v>0</v>
      </c>
      <c r="AL20" s="2">
        <v>0</v>
      </c>
      <c r="AM20" s="4">
        <v>30.91</v>
      </c>
      <c r="AN20" s="4">
        <v>40.11</v>
      </c>
      <c r="AO20" s="6">
        <v>0</v>
      </c>
      <c r="AP20" s="4">
        <v>30.54</v>
      </c>
      <c r="AQ20" s="4">
        <v>47.74</v>
      </c>
      <c r="AR20" s="6">
        <v>1</v>
      </c>
      <c r="AS20" s="4">
        <v>0</v>
      </c>
      <c r="AT20" s="4">
        <v>0</v>
      </c>
      <c r="AU20" s="6">
        <v>0</v>
      </c>
      <c r="AV20" s="2">
        <v>0</v>
      </c>
      <c r="AW20" s="4">
        <v>16.059999999999999</v>
      </c>
      <c r="AX20" s="4">
        <v>20.96</v>
      </c>
      <c r="AY20" s="6">
        <v>0</v>
      </c>
      <c r="AZ20" s="4">
        <v>8.1810000000000009</v>
      </c>
      <c r="BA20" s="4">
        <v>14.481000000000002</v>
      </c>
      <c r="BB20" s="6">
        <v>0</v>
      </c>
      <c r="BC20" s="4">
        <v>0</v>
      </c>
      <c r="BD20" s="4">
        <v>0</v>
      </c>
      <c r="BE20" s="6">
        <v>0</v>
      </c>
      <c r="BI20" s="6">
        <f>IF(AND(BF20&gt;=$L20,BG20&gt;=$M20,BH20&gt;=$N20),1,0)</f>
        <v>0</v>
      </c>
      <c r="BL20" s="6">
        <f>IF(AND(BJ20&gt;=$O20,BK20&gt;=$P20),1,0)</f>
        <v>0</v>
      </c>
      <c r="BO20" s="6">
        <f>IF(AND(BM20&gt;=$O20,BN20&gt;=$P20),1,0)</f>
        <v>0</v>
      </c>
      <c r="BS20" s="6">
        <f t="shared" si="0"/>
        <v>0</v>
      </c>
      <c r="BV20" s="6">
        <f t="shared" si="1"/>
        <v>0</v>
      </c>
      <c r="BY20" s="6">
        <f t="shared" si="2"/>
        <v>0</v>
      </c>
    </row>
    <row r="21" spans="1:77" x14ac:dyDescent="0.3">
      <c r="A21" t="s">
        <v>84</v>
      </c>
      <c r="B21" t="s">
        <v>85</v>
      </c>
      <c r="C21" s="1">
        <v>2004</v>
      </c>
      <c r="D21" s="1">
        <v>16</v>
      </c>
      <c r="E21" t="s">
        <v>141</v>
      </c>
      <c r="F21" s="1" t="s">
        <v>71</v>
      </c>
      <c r="G21" t="s">
        <v>184</v>
      </c>
      <c r="H21" s="6">
        <f>U21+AE21+AO21+AY21+BI21+BS21</f>
        <v>1</v>
      </c>
      <c r="I21" s="6">
        <f>X21+AA21+AH21+AK21+AR21+AU21+BB21+BE21+BL21+BO21+BV21+BY21</f>
        <v>0</v>
      </c>
      <c r="J21" s="1" t="str">
        <f>IF(AND(H21&gt;0,I21&gt;0,K21&gt;=Q21),"Ja","Nein")</f>
        <v>Nein</v>
      </c>
      <c r="K21" s="4">
        <f>MAX(T21,AD21,AN21,AX21,BH21,BR21)+LARGE((T21,AD21,AN21,AX21,BH21,BR21),2)+MAX(W21,Z21,AG21,AJ21,AQ21,AT21,BA21,BD21,BK21,BN21,BU21,BX21)+LARGE((W21,Z21,AG21,AJ21,AQ21,AT21,BA21,BD21,BK21,BN21,BU21,BX21),2)</f>
        <v>179.33500000000001</v>
      </c>
      <c r="L21" s="2">
        <f>VLOOKUP(C21,Quali_W[#All],4,0)</f>
        <v>0</v>
      </c>
      <c r="M21" s="4">
        <f>VLOOKUP(C21,Quali_W[#All],5,0)</f>
        <v>31.8</v>
      </c>
      <c r="N21" s="4">
        <f>VLOOKUP(C21,Quali_W[#All],6,0)</f>
        <v>41.3</v>
      </c>
      <c r="O21" s="4">
        <f>VLOOKUP(C21,Quali_W[#All],7,0)</f>
        <v>30.2</v>
      </c>
      <c r="P21" s="4">
        <f>VLOOKUP(C21,Quali_W[#All],8,0)</f>
        <v>48.1</v>
      </c>
      <c r="Q21" s="4">
        <f>VLOOKUP(C21,Quali_W[#All],9,0)</f>
        <v>178.8</v>
      </c>
      <c r="R21" s="2">
        <v>0</v>
      </c>
      <c r="S21" s="4">
        <v>30.605000000000004</v>
      </c>
      <c r="T21" s="4">
        <v>40.105000000000004</v>
      </c>
      <c r="U21" s="6">
        <v>0</v>
      </c>
      <c r="V21" s="4">
        <v>28.575000000000003</v>
      </c>
      <c r="W21" s="4">
        <v>46.575000000000003</v>
      </c>
      <c r="X21" s="6">
        <v>0</v>
      </c>
      <c r="Y21" s="4">
        <v>0</v>
      </c>
      <c r="Z21" s="4">
        <v>0</v>
      </c>
      <c r="AA21" s="6">
        <v>0</v>
      </c>
      <c r="AB21" s="2">
        <v>0</v>
      </c>
      <c r="AC21" s="4">
        <v>31.445</v>
      </c>
      <c r="AD21" s="4">
        <v>41.144999999999996</v>
      </c>
      <c r="AE21" s="6">
        <v>0</v>
      </c>
      <c r="AF21" s="4">
        <v>29.400000000000002</v>
      </c>
      <c r="AG21" s="4">
        <v>47.8</v>
      </c>
      <c r="AH21" s="6">
        <v>0</v>
      </c>
      <c r="AI21" s="4">
        <v>29.965000000000003</v>
      </c>
      <c r="AJ21" s="4">
        <v>48.365000000000002</v>
      </c>
      <c r="AK21" s="6">
        <v>0</v>
      </c>
      <c r="AL21" s="2">
        <v>0</v>
      </c>
      <c r="AM21" s="4">
        <v>31.82</v>
      </c>
      <c r="AN21" s="4">
        <v>41.42</v>
      </c>
      <c r="AO21" s="6">
        <v>1</v>
      </c>
      <c r="AP21" s="4">
        <v>29.515000000000001</v>
      </c>
      <c r="AQ21" s="4">
        <v>47.715000000000003</v>
      </c>
      <c r="AR21" s="6">
        <v>0</v>
      </c>
      <c r="AS21" s="4">
        <v>30.004999999999999</v>
      </c>
      <c r="AT21" s="4">
        <v>48.405000000000001</v>
      </c>
      <c r="AU21" s="6">
        <v>0</v>
      </c>
      <c r="AV21" s="2">
        <v>0</v>
      </c>
      <c r="AW21" s="4">
        <v>31.454999999999998</v>
      </c>
      <c r="AX21" s="4">
        <v>40.754999999999995</v>
      </c>
      <c r="AY21" s="6">
        <v>0</v>
      </c>
      <c r="AZ21" s="4">
        <v>28.43</v>
      </c>
      <c r="BA21" s="4">
        <v>47.03</v>
      </c>
      <c r="BB21" s="6">
        <v>0</v>
      </c>
      <c r="BC21" s="4">
        <v>27.875</v>
      </c>
      <c r="BD21" s="4">
        <v>46.575000000000003</v>
      </c>
      <c r="BE21" s="6">
        <v>0</v>
      </c>
      <c r="BI21" s="6">
        <f>IF(AND(BF21&gt;=$L21,BG21&gt;=$M21,BH21&gt;=$N21),1,0)</f>
        <v>0</v>
      </c>
      <c r="BL21" s="6">
        <f>IF(AND(BJ21&gt;=$O21,BK21&gt;=$P21),1,0)</f>
        <v>0</v>
      </c>
      <c r="BO21" s="6">
        <f>IF(AND(BM21&gt;=$O21,BN21&gt;=$P21),1,0)</f>
        <v>0</v>
      </c>
      <c r="BS21" s="6">
        <f t="shared" si="0"/>
        <v>0</v>
      </c>
      <c r="BV21" s="6">
        <f t="shared" si="1"/>
        <v>0</v>
      </c>
      <c r="BY21" s="6">
        <f t="shared" si="2"/>
        <v>0</v>
      </c>
    </row>
    <row r="22" spans="1:77" x14ac:dyDescent="0.3">
      <c r="A22" t="s">
        <v>46</v>
      </c>
      <c r="B22" t="s">
        <v>47</v>
      </c>
      <c r="C22" s="24">
        <v>2006</v>
      </c>
      <c r="D22" s="1">
        <v>14</v>
      </c>
      <c r="E22" t="s">
        <v>63</v>
      </c>
      <c r="F22" s="1" t="s">
        <v>71</v>
      </c>
      <c r="G22" t="s">
        <v>189</v>
      </c>
      <c r="H22" s="6">
        <f>U22+AE22+AO22+AY22+BI22+BS22</f>
        <v>1</v>
      </c>
      <c r="I22" s="6">
        <f>X22+AA22+AH22+AK22+AR22+AU22+BB22+BE22+BL22+BO22+BV22+BY22</f>
        <v>0</v>
      </c>
      <c r="J22" s="1" t="str">
        <f>IF(AND(H22&gt;0,I22&gt;0,K22&gt;=Q22),"Ja","Nein")</f>
        <v>Nein</v>
      </c>
      <c r="K22" s="4">
        <f>MAX(T22,AD22,AN22,AX22,BH22,BR22)+LARGE((T22,AD22,AN22,AX22,BH22,BR22),2)+MAX(W22,Z22,AG22,AJ22,AQ22,AT22,BA22,BD22,BK22,BN22,BU22,BX22)+LARGE((W22,Z22,AG22,AJ22,AQ22,AT22,BA22,BD22,BK22,BN22,BU22,BX22),2)</f>
        <v>178.88499999999999</v>
      </c>
      <c r="L22" s="2">
        <f>VLOOKUP(C22,Quali_W[#All],4,0)</f>
        <v>0</v>
      </c>
      <c r="M22" s="4">
        <f>VLOOKUP(C22,Quali_W[#All],5,0)</f>
        <v>31.2</v>
      </c>
      <c r="N22" s="4">
        <f>VLOOKUP(C22,Quali_W[#All],6,0)</f>
        <v>40.700000000000003</v>
      </c>
      <c r="O22" s="4">
        <f>VLOOKUP(C22,Quali_W[#All],7,0)</f>
        <v>29.8</v>
      </c>
      <c r="P22" s="4">
        <f>VLOOKUP(C22,Quali_W[#All],8,0)</f>
        <v>47.1</v>
      </c>
      <c r="Q22" s="4">
        <f>VLOOKUP(C22,Quali_W[#All],9,0)</f>
        <v>175.6</v>
      </c>
      <c r="R22" s="2">
        <v>0</v>
      </c>
      <c r="S22" s="4">
        <v>30.560000000000002</v>
      </c>
      <c r="T22" s="4">
        <v>39.660000000000004</v>
      </c>
      <c r="U22" s="6">
        <v>0</v>
      </c>
      <c r="V22" s="4">
        <v>28.245000000000001</v>
      </c>
      <c r="W22" s="4">
        <v>46.945</v>
      </c>
      <c r="X22" s="6">
        <v>0</v>
      </c>
      <c r="Y22" s="4">
        <v>29.355000000000004</v>
      </c>
      <c r="Z22" s="4">
        <v>48.055000000000007</v>
      </c>
      <c r="AA22" s="6">
        <v>0</v>
      </c>
      <c r="AB22" s="2">
        <v>0</v>
      </c>
      <c r="AC22" s="4">
        <v>30.984999999999999</v>
      </c>
      <c r="AD22" s="4">
        <v>40.685000000000002</v>
      </c>
      <c r="AE22" s="6">
        <v>0</v>
      </c>
      <c r="AF22" s="4">
        <v>29.265000000000001</v>
      </c>
      <c r="AG22" s="4">
        <v>47.865000000000002</v>
      </c>
      <c r="AH22" s="6">
        <v>0</v>
      </c>
      <c r="AI22" s="4">
        <v>29</v>
      </c>
      <c r="AJ22" s="4">
        <v>47.4</v>
      </c>
      <c r="AK22" s="6">
        <v>0</v>
      </c>
      <c r="AL22" s="2">
        <v>0</v>
      </c>
      <c r="AM22" s="4">
        <v>32.195</v>
      </c>
      <c r="AN22" s="4">
        <v>41.695</v>
      </c>
      <c r="AO22" s="6">
        <v>1</v>
      </c>
      <c r="AP22" s="4">
        <v>29.75</v>
      </c>
      <c r="AQ22" s="4">
        <v>48.45</v>
      </c>
      <c r="AR22" s="6">
        <v>0</v>
      </c>
      <c r="AS22" s="4">
        <v>29.06</v>
      </c>
      <c r="AT22" s="4">
        <v>47.06</v>
      </c>
      <c r="AU22" s="6">
        <v>0</v>
      </c>
      <c r="AV22" s="2">
        <v>0</v>
      </c>
      <c r="AW22" s="4">
        <v>30.924999999999997</v>
      </c>
      <c r="AX22" s="4">
        <v>40.324999999999996</v>
      </c>
      <c r="AY22" s="6">
        <v>0</v>
      </c>
      <c r="AZ22" s="4">
        <v>27.060000000000002</v>
      </c>
      <c r="BA22" s="4">
        <v>44.660000000000004</v>
      </c>
      <c r="BB22" s="6">
        <v>0</v>
      </c>
      <c r="BC22" s="4">
        <v>9.1810000000000009</v>
      </c>
      <c r="BD22" s="4">
        <v>15.081</v>
      </c>
      <c r="BE22" s="6">
        <v>0</v>
      </c>
      <c r="BI22" s="6">
        <f>IF(AND(BF22&gt;=$L22,BG22&gt;=$M22,BH22&gt;=$N22),1,0)</f>
        <v>0</v>
      </c>
      <c r="BL22" s="6">
        <f>IF(AND(BJ22&gt;=$O22,BK22&gt;=$P22),1,0)</f>
        <v>0</v>
      </c>
      <c r="BO22" s="6">
        <f>IF(AND(BM22&gt;=$O22,BN22&gt;=$P22),1,0)</f>
        <v>0</v>
      </c>
      <c r="BS22" s="6">
        <f t="shared" si="0"/>
        <v>0</v>
      </c>
      <c r="BV22" s="6">
        <f t="shared" si="1"/>
        <v>0</v>
      </c>
      <c r="BY22" s="6">
        <f t="shared" si="2"/>
        <v>0</v>
      </c>
    </row>
    <row r="23" spans="1:77" ht="13.8" customHeight="1" x14ac:dyDescent="0.3">
      <c r="A23" t="s">
        <v>341</v>
      </c>
      <c r="B23" t="s">
        <v>323</v>
      </c>
      <c r="C23" s="1">
        <v>2003</v>
      </c>
      <c r="D23" s="1">
        <v>17</v>
      </c>
      <c r="E23" t="s">
        <v>67</v>
      </c>
      <c r="F23" s="1" t="s">
        <v>71</v>
      </c>
      <c r="G23" t="s">
        <v>175</v>
      </c>
      <c r="H23" s="6">
        <f>U23+AE23+AO23+AY23+BI23+BS23</f>
        <v>1</v>
      </c>
      <c r="I23" s="6">
        <f>X23+AA23+AH23+AK23+AR23+AU23+BB23+BE23+BL23+BO23+BV23+BY23</f>
        <v>0</v>
      </c>
      <c r="J23" s="1" t="str">
        <f>IF(AND(H23&gt;0,I23&gt;0,K23&gt;=Q23),"Ja","Nein")</f>
        <v>Nein</v>
      </c>
      <c r="K23" s="4">
        <f>MAX(T23,AD23,AN23,AX23,BH23,BR23)+LARGE((T23,AD23,AN23,AX23,BH23,BR23),2)+MAX(W23,Z23,AG23,AJ23,AQ23,AT23,BA23,BD23,BK23,BN23,BU23,BX23)+LARGE((W23,Z23,AG23,AJ23,AQ23,AT23,BA23,BD23,BK23,BN23,BU23,BX23),2)</f>
        <v>177.755</v>
      </c>
      <c r="L23" s="2">
        <f>VLOOKUP(C23,Quali_W[#All],4,0)</f>
        <v>0</v>
      </c>
      <c r="M23" s="4">
        <f>VLOOKUP(C23,Quali_W[#All],5,0)</f>
        <v>32.200000000000003</v>
      </c>
      <c r="N23" s="4">
        <f>VLOOKUP(C23,Quali_W[#All],6,0)</f>
        <v>41.7</v>
      </c>
      <c r="O23" s="4">
        <f>VLOOKUP(C23,Quali_W[#All],7,0)</f>
        <v>30.3</v>
      </c>
      <c r="P23" s="4">
        <f>VLOOKUP(C23,Quali_W[#All],8,0)</f>
        <v>48.7</v>
      </c>
      <c r="Q23" s="4">
        <f>VLOOKUP(C23,Quali_W[#All],9,0)</f>
        <v>180.8</v>
      </c>
      <c r="R23" s="2">
        <v>0</v>
      </c>
      <c r="S23" s="4">
        <v>31.855000000000004</v>
      </c>
      <c r="T23" s="4">
        <v>41.055000000000007</v>
      </c>
      <c r="U23" s="6">
        <v>0</v>
      </c>
      <c r="V23" s="4">
        <v>28.175000000000004</v>
      </c>
      <c r="W23" s="4">
        <v>45.775000000000006</v>
      </c>
      <c r="X23" s="6">
        <v>0</v>
      </c>
      <c r="Y23" s="4">
        <v>2.9019999999999997</v>
      </c>
      <c r="Z23" s="4">
        <v>4.202</v>
      </c>
      <c r="AA23" s="6">
        <v>0</v>
      </c>
      <c r="AB23" s="2">
        <v>0</v>
      </c>
      <c r="AC23" s="4">
        <v>0</v>
      </c>
      <c r="AD23" s="4">
        <v>0</v>
      </c>
      <c r="AE23" s="6">
        <v>0</v>
      </c>
      <c r="AF23" s="4">
        <v>0</v>
      </c>
      <c r="AG23" s="4">
        <v>0</v>
      </c>
      <c r="AH23" s="6">
        <v>0</v>
      </c>
      <c r="AI23" s="4">
        <v>0</v>
      </c>
      <c r="AJ23" s="4">
        <v>0</v>
      </c>
      <c r="AK23" s="6">
        <v>0</v>
      </c>
      <c r="AL23" s="2">
        <v>0</v>
      </c>
      <c r="AM23" s="4">
        <v>32.555</v>
      </c>
      <c r="AN23" s="4">
        <v>42.055</v>
      </c>
      <c r="AO23" s="6">
        <v>1</v>
      </c>
      <c r="AP23" s="4">
        <v>16.734999999999999</v>
      </c>
      <c r="AQ23" s="4">
        <v>23.934999999999999</v>
      </c>
      <c r="AR23" s="6">
        <v>0</v>
      </c>
      <c r="AS23" s="4">
        <v>30.67</v>
      </c>
      <c r="AT23" s="4">
        <v>46.87</v>
      </c>
      <c r="AU23" s="6">
        <v>0</v>
      </c>
      <c r="AV23" s="2">
        <v>0</v>
      </c>
      <c r="AW23" s="4">
        <v>32.265000000000001</v>
      </c>
      <c r="AX23" s="4">
        <v>41.664999999999999</v>
      </c>
      <c r="AY23" s="6">
        <v>0</v>
      </c>
      <c r="AZ23" s="4">
        <v>29.465</v>
      </c>
      <c r="BA23" s="4">
        <v>47.165000000000006</v>
      </c>
      <c r="BB23" s="6">
        <v>0</v>
      </c>
      <c r="BC23" s="4">
        <v>26.073</v>
      </c>
      <c r="BD23" s="4">
        <v>41.472999999999999</v>
      </c>
      <c r="BE23" s="6">
        <v>0</v>
      </c>
      <c r="BI23" s="6">
        <f>IF(AND(BF23&gt;=$L23,BG23&gt;=$M23,BH23&gt;=$N23),1,0)</f>
        <v>0</v>
      </c>
      <c r="BL23" s="6">
        <f>IF(AND(BJ23&gt;=$O23,BK23&gt;=$P23),1,0)</f>
        <v>0</v>
      </c>
      <c r="BO23" s="6">
        <f>IF(AND(BM23&gt;=$O23,BN23&gt;=$P23),1,0)</f>
        <v>0</v>
      </c>
      <c r="BS23" s="6">
        <f t="shared" si="0"/>
        <v>0</v>
      </c>
      <c r="BV23" s="6">
        <f t="shared" si="1"/>
        <v>0</v>
      </c>
      <c r="BY23" s="6">
        <f t="shared" si="2"/>
        <v>0</v>
      </c>
    </row>
    <row r="24" spans="1:77" x14ac:dyDescent="0.3">
      <c r="A24" t="s">
        <v>59</v>
      </c>
      <c r="B24" t="s">
        <v>60</v>
      </c>
      <c r="C24" s="1">
        <v>2005</v>
      </c>
      <c r="D24" s="1">
        <v>15</v>
      </c>
      <c r="E24" t="s">
        <v>70</v>
      </c>
      <c r="F24" s="1" t="s">
        <v>71</v>
      </c>
      <c r="G24" t="s">
        <v>205</v>
      </c>
      <c r="H24" s="6">
        <f>U24+AE24+AO24+AY24+BI24+BS24</f>
        <v>1</v>
      </c>
      <c r="I24" s="6">
        <f>X24+AA24+AH24+AK24+AR24+AU24+BB24+BE24+BL24+BO24+BV24+BY24</f>
        <v>0</v>
      </c>
      <c r="J24" s="1" t="str">
        <f>IF(AND(H24&gt;0,I24&gt;0,K24&gt;=Q24),"Ja","Nein")</f>
        <v>Nein</v>
      </c>
      <c r="K24" s="4">
        <f>MAX(T24,AD24,AN24,AX24,BH24,BR24)+LARGE((T24,AD24,AN24,AX24,BH24,BR24),2)+MAX(W24,Z24,AG24,AJ24,AQ24,AT24,BA24,BD24,BK24,BN24,BU24,BX24)+LARGE((W24,Z24,AG24,AJ24,AQ24,AT24,BA24,BD24,BK24,BN24,BU24,BX24),2)</f>
        <v>175.43</v>
      </c>
      <c r="L24" s="2">
        <f>VLOOKUP(C24,Quali_W[#All],4,0)</f>
        <v>0</v>
      </c>
      <c r="M24" s="4">
        <f>VLOOKUP(C24,Quali_W[#All],5,0)</f>
        <v>31.6</v>
      </c>
      <c r="N24" s="4">
        <f>VLOOKUP(C24,Quali_W[#All],6,0)</f>
        <v>41.1</v>
      </c>
      <c r="O24" s="4">
        <f>VLOOKUP(C24,Quali_W[#All],7,0)</f>
        <v>30</v>
      </c>
      <c r="P24" s="4">
        <f>VLOOKUP(C24,Quali_W[#All],8,0)</f>
        <v>47.5</v>
      </c>
      <c r="Q24" s="4">
        <f>VLOOKUP(C24,Quali_W[#All],9,0)</f>
        <v>177.2</v>
      </c>
      <c r="R24" s="2">
        <v>0</v>
      </c>
      <c r="S24" s="4">
        <v>31.465000000000003</v>
      </c>
      <c r="T24" s="4">
        <v>40.965000000000003</v>
      </c>
      <c r="U24" s="6">
        <v>0</v>
      </c>
      <c r="V24" s="4">
        <v>8.766</v>
      </c>
      <c r="W24" s="4">
        <v>14.166</v>
      </c>
      <c r="X24" s="6">
        <v>0</v>
      </c>
      <c r="Y24" s="4">
        <v>0</v>
      </c>
      <c r="Z24" s="4">
        <v>0</v>
      </c>
      <c r="AA24" s="6">
        <v>0</v>
      </c>
      <c r="AB24" s="2">
        <v>0</v>
      </c>
      <c r="AC24" s="4">
        <v>31.57</v>
      </c>
      <c r="AD24" s="4">
        <v>41.269999999999996</v>
      </c>
      <c r="AE24" s="6">
        <v>0</v>
      </c>
      <c r="AF24" s="4">
        <v>2.8969999999999998</v>
      </c>
      <c r="AG24" s="4">
        <v>4.9969999999999999</v>
      </c>
      <c r="AH24" s="6">
        <v>0</v>
      </c>
      <c r="AI24" s="4">
        <v>27.775000000000002</v>
      </c>
      <c r="AJ24" s="4">
        <v>44.875000000000007</v>
      </c>
      <c r="AK24" s="6">
        <v>0</v>
      </c>
      <c r="AL24" s="2">
        <v>0</v>
      </c>
      <c r="AM24" s="4">
        <v>31.385000000000002</v>
      </c>
      <c r="AN24" s="4">
        <v>40.384999999999998</v>
      </c>
      <c r="AO24" s="6">
        <v>0</v>
      </c>
      <c r="AP24" s="4">
        <v>30.145</v>
      </c>
      <c r="AQ24" s="4">
        <v>46.945</v>
      </c>
      <c r="AR24" s="6">
        <v>0</v>
      </c>
      <c r="AS24" s="4">
        <v>0</v>
      </c>
      <c r="AT24" s="4">
        <v>0</v>
      </c>
      <c r="AU24" s="6">
        <v>0</v>
      </c>
      <c r="AV24" s="2">
        <v>0</v>
      </c>
      <c r="AW24" s="4">
        <v>31.6</v>
      </c>
      <c r="AX24" s="4">
        <v>41.2</v>
      </c>
      <c r="AY24" s="6">
        <v>1</v>
      </c>
      <c r="AZ24" s="4">
        <v>28.240000000000002</v>
      </c>
      <c r="BA24" s="4">
        <v>45.540000000000006</v>
      </c>
      <c r="BB24" s="6">
        <v>0</v>
      </c>
      <c r="BC24" s="4">
        <v>29.215</v>
      </c>
      <c r="BD24" s="4">
        <v>46.015000000000001</v>
      </c>
      <c r="BE24" s="6">
        <v>0</v>
      </c>
      <c r="BI24" s="6">
        <f>IF(AND(BF24&gt;=$L24,BG24&gt;=$M24,BH24&gt;=$N24),1,0)</f>
        <v>0</v>
      </c>
      <c r="BL24" s="6">
        <f>IF(AND(BJ24&gt;=$O24,BK24&gt;=$P24),1,0)</f>
        <v>0</v>
      </c>
      <c r="BO24" s="6">
        <f>IF(AND(BM24&gt;=$O24,BN24&gt;=$P24),1,0)</f>
        <v>0</v>
      </c>
      <c r="BS24" s="6">
        <f t="shared" si="0"/>
        <v>0</v>
      </c>
      <c r="BV24" s="6">
        <f t="shared" si="1"/>
        <v>0</v>
      </c>
      <c r="BY24" s="6">
        <f t="shared" si="2"/>
        <v>0</v>
      </c>
    </row>
    <row r="25" spans="1:77" x14ac:dyDescent="0.3">
      <c r="A25" t="s">
        <v>61</v>
      </c>
      <c r="B25" t="s">
        <v>62</v>
      </c>
      <c r="C25" s="1">
        <v>2006</v>
      </c>
      <c r="D25" s="1">
        <v>14</v>
      </c>
      <c r="E25" t="s">
        <v>67</v>
      </c>
      <c r="F25" s="1" t="s">
        <v>71</v>
      </c>
      <c r="G25" t="s">
        <v>206</v>
      </c>
      <c r="H25" s="6">
        <f>U25+AE25+AO25+AY25+BI25+BS25</f>
        <v>0</v>
      </c>
      <c r="I25" s="6">
        <f>X25+AA25+AH25+AK25+AR25+AU25+BB25+BE25+BL25+BO25+BV25+BY25</f>
        <v>0</v>
      </c>
      <c r="J25" s="1" t="str">
        <f>IF(AND(H25&gt;0,I25&gt;0,K25&gt;=Q25),"Ja","Nein")</f>
        <v>Nein</v>
      </c>
      <c r="K25" s="4">
        <f>MAX(T25,AD25,AN25,AX25,BH25,BR25)+LARGE((T25,AD25,AN25,AX25,BH25,BR25),2)+MAX(W25,Z25,AG25,AJ25,AQ25,AT25,BA25,BD25,BK25,BN25,BU25,BX25)+LARGE((W25,Z25,AG25,AJ25,AQ25,AT25,BA25,BD25,BK25,BN25,BU25,BX25),2)</f>
        <v>172.7</v>
      </c>
      <c r="L25" s="2">
        <f>VLOOKUP(C25,Quali_W[#All],4,0)</f>
        <v>0</v>
      </c>
      <c r="M25" s="4">
        <f>VLOOKUP(C25,Quali_W[#All],5,0)</f>
        <v>31.2</v>
      </c>
      <c r="N25" s="4">
        <f>VLOOKUP(C25,Quali_W[#All],6,0)</f>
        <v>40.700000000000003</v>
      </c>
      <c r="O25" s="4">
        <f>VLOOKUP(C25,Quali_W[#All],7,0)</f>
        <v>29.8</v>
      </c>
      <c r="P25" s="4">
        <f>VLOOKUP(C25,Quali_W[#All],8,0)</f>
        <v>47.1</v>
      </c>
      <c r="Q25" s="4">
        <f>VLOOKUP(C25,Quali_W[#All],9,0)</f>
        <v>175.6</v>
      </c>
      <c r="R25" s="2">
        <v>0</v>
      </c>
      <c r="S25" s="4">
        <v>24.790999999999997</v>
      </c>
      <c r="T25" s="4">
        <v>32.390999999999998</v>
      </c>
      <c r="U25" s="6">
        <v>0</v>
      </c>
      <c r="V25" s="4">
        <v>26.984999999999999</v>
      </c>
      <c r="W25" s="4">
        <v>44.385000000000005</v>
      </c>
      <c r="X25" s="6">
        <v>0</v>
      </c>
      <c r="Y25" s="4">
        <v>0</v>
      </c>
      <c r="Z25" s="4">
        <v>0</v>
      </c>
      <c r="AA25" s="6">
        <v>0</v>
      </c>
      <c r="AB25" s="2">
        <v>0</v>
      </c>
      <c r="AC25" s="4">
        <v>30.164999999999999</v>
      </c>
      <c r="AD25" s="4">
        <v>39.564999999999998</v>
      </c>
      <c r="AE25" s="6">
        <v>0</v>
      </c>
      <c r="AF25" s="4">
        <v>27.523</v>
      </c>
      <c r="AG25" s="4">
        <v>42.022999999999996</v>
      </c>
      <c r="AH25" s="6">
        <v>0</v>
      </c>
      <c r="AI25" s="4">
        <v>29.67</v>
      </c>
      <c r="AJ25" s="4">
        <v>45.67</v>
      </c>
      <c r="AK25" s="6">
        <v>0</v>
      </c>
      <c r="AL25" s="2">
        <v>0</v>
      </c>
      <c r="AM25" s="4">
        <v>22.603999999999999</v>
      </c>
      <c r="AN25" s="4">
        <v>29.004000000000001</v>
      </c>
      <c r="AO25" s="6">
        <v>0</v>
      </c>
      <c r="AP25" s="4">
        <v>30.155000000000001</v>
      </c>
      <c r="AQ25" s="4">
        <v>46.755000000000003</v>
      </c>
      <c r="AR25" s="6">
        <v>0</v>
      </c>
      <c r="AS25" s="4">
        <v>0</v>
      </c>
      <c r="AT25" s="4">
        <v>0</v>
      </c>
      <c r="AU25" s="6">
        <v>0</v>
      </c>
      <c r="AV25" s="2">
        <v>0</v>
      </c>
      <c r="AW25" s="4">
        <v>30.414999999999999</v>
      </c>
      <c r="AX25" s="4">
        <v>39.614999999999995</v>
      </c>
      <c r="AY25" s="6">
        <v>0</v>
      </c>
      <c r="AZ25" s="4">
        <v>29.565000000000001</v>
      </c>
      <c r="BA25" s="4">
        <v>46.765000000000001</v>
      </c>
      <c r="BB25" s="6">
        <v>0</v>
      </c>
      <c r="BC25" s="4">
        <v>25.536000000000001</v>
      </c>
      <c r="BD25" s="4">
        <v>37.936</v>
      </c>
      <c r="BE25" s="6">
        <v>0</v>
      </c>
      <c r="BI25" s="6">
        <f>IF(AND(BF25&gt;=$L25,BG25&gt;=$M25,BH25&gt;=$N25),1,0)</f>
        <v>0</v>
      </c>
      <c r="BL25" s="6">
        <f>IF(AND(BJ25&gt;=$O25,BK25&gt;=$P25),1,0)</f>
        <v>0</v>
      </c>
      <c r="BO25" s="6">
        <f>IF(AND(BM25&gt;=$O25,BN25&gt;=$P25),1,0)</f>
        <v>0</v>
      </c>
      <c r="BS25" s="6">
        <f t="shared" si="0"/>
        <v>0</v>
      </c>
      <c r="BV25" s="6">
        <f t="shared" si="1"/>
        <v>0</v>
      </c>
      <c r="BY25" s="6">
        <f t="shared" si="2"/>
        <v>0</v>
      </c>
    </row>
    <row r="26" spans="1:77" x14ac:dyDescent="0.3">
      <c r="A26" t="s">
        <v>338</v>
      </c>
      <c r="B26" t="s">
        <v>336</v>
      </c>
      <c r="C26" s="24">
        <v>2004</v>
      </c>
      <c r="D26" s="1">
        <v>16</v>
      </c>
      <c r="E26" t="s">
        <v>337</v>
      </c>
      <c r="F26" s="1" t="s">
        <v>71</v>
      </c>
      <c r="G26" t="s">
        <v>173</v>
      </c>
      <c r="H26" s="6">
        <f>U26+AE26+AO26+AY26+BI26+BS26</f>
        <v>0</v>
      </c>
      <c r="I26" s="6">
        <f>X26+AA26+AH26+AK26+AR26+AU26+BB26+BE26+BL26+BO26+BV26+BY26</f>
        <v>0</v>
      </c>
      <c r="J26" s="1" t="str">
        <f>IF(AND(H26&gt;0,I26&gt;0,K26&gt;=Q26),"Ja","Nein")</f>
        <v>Nein</v>
      </c>
      <c r="K26" s="4">
        <f>MAX(T26,AD26,AN26,AX26,BH26,BR26)+LARGE((T26,AD26,AN26,AX26,BH26,BR26),2)+MAX(W26,Z26,AG26,AJ26,AQ26,AT26,BA26,BD26,BK26,BN26,BU26,BX26)+LARGE((W26,Z26,AG26,AJ26,AQ26,AT26,BA26,BD26,BK26,BN26,BU26,BX26),2)</f>
        <v>172.34</v>
      </c>
      <c r="L26" s="2">
        <f>VLOOKUP(C26,Quali_W[#All],4,0)</f>
        <v>0</v>
      </c>
      <c r="M26" s="4">
        <f>VLOOKUP(C26,Quali_W[#All],5,0)</f>
        <v>31.8</v>
      </c>
      <c r="N26" s="4">
        <f>VLOOKUP(C26,Quali_W[#All],6,0)</f>
        <v>41.3</v>
      </c>
      <c r="O26" s="4">
        <f>VLOOKUP(C26,Quali_W[#All],7,0)</f>
        <v>30.2</v>
      </c>
      <c r="P26" s="4">
        <f>VLOOKUP(C26,Quali_W[#All],8,0)</f>
        <v>48.1</v>
      </c>
      <c r="Q26" s="4">
        <f>VLOOKUP(C26,Quali_W[#All],9,0)</f>
        <v>178.8</v>
      </c>
      <c r="R26" s="2">
        <v>0</v>
      </c>
      <c r="S26" s="4">
        <v>30.35</v>
      </c>
      <c r="T26" s="4">
        <v>39.85</v>
      </c>
      <c r="U26" s="6">
        <v>0</v>
      </c>
      <c r="V26" s="4">
        <v>29.020000000000003</v>
      </c>
      <c r="W26" s="4">
        <v>46.120000000000005</v>
      </c>
      <c r="X26" s="6">
        <v>0</v>
      </c>
      <c r="Y26" s="4">
        <v>0</v>
      </c>
      <c r="Z26" s="4">
        <v>0</v>
      </c>
      <c r="AA26" s="6">
        <v>0</v>
      </c>
      <c r="AB26" s="2">
        <v>0</v>
      </c>
      <c r="AC26" s="4">
        <v>0</v>
      </c>
      <c r="AD26" s="4">
        <v>0</v>
      </c>
      <c r="AE26" s="6">
        <v>0</v>
      </c>
      <c r="AF26" s="4">
        <v>0</v>
      </c>
      <c r="AG26" s="4">
        <v>0</v>
      </c>
      <c r="AH26" s="6">
        <v>0</v>
      </c>
      <c r="AI26" s="4">
        <v>0</v>
      </c>
      <c r="AJ26" s="4">
        <v>0</v>
      </c>
      <c r="AK26" s="6">
        <v>0</v>
      </c>
      <c r="AL26" s="2">
        <v>0</v>
      </c>
      <c r="AM26" s="4">
        <v>30.504999999999999</v>
      </c>
      <c r="AN26" s="4">
        <v>40.505000000000003</v>
      </c>
      <c r="AO26" s="6">
        <v>0</v>
      </c>
      <c r="AP26" s="4">
        <v>28.164999999999999</v>
      </c>
      <c r="AQ26" s="4">
        <v>45.865000000000002</v>
      </c>
      <c r="AR26" s="6">
        <v>0</v>
      </c>
      <c r="AS26" s="4">
        <v>0</v>
      </c>
      <c r="AT26" s="4">
        <v>0</v>
      </c>
      <c r="AU26" s="6">
        <v>0</v>
      </c>
      <c r="AV26" s="2">
        <v>0</v>
      </c>
      <c r="AW26" s="4">
        <v>0</v>
      </c>
      <c r="AX26" s="4">
        <v>0</v>
      </c>
      <c r="AY26" s="6">
        <v>0</v>
      </c>
      <c r="AZ26" s="4">
        <v>0</v>
      </c>
      <c r="BA26" s="4">
        <v>0</v>
      </c>
      <c r="BB26" s="6">
        <v>0</v>
      </c>
      <c r="BC26" s="4">
        <v>0</v>
      </c>
      <c r="BD26" s="4">
        <v>0</v>
      </c>
      <c r="BE26" s="6">
        <v>0</v>
      </c>
      <c r="BI26" s="6">
        <f>IF(AND(BF26&gt;=$L26,BG26&gt;=$M26,BH26&gt;=$N26),1,0)</f>
        <v>0</v>
      </c>
      <c r="BL26" s="6">
        <f>IF(AND(BJ26&gt;=$O26,BK26&gt;=$P26),1,0)</f>
        <v>0</v>
      </c>
      <c r="BO26" s="6">
        <f>IF(AND(BM26&gt;=$O26,BN26&gt;=$P26),1,0)</f>
        <v>0</v>
      </c>
      <c r="BS26" s="6">
        <f t="shared" si="0"/>
        <v>0</v>
      </c>
      <c r="BV26" s="6">
        <f t="shared" si="1"/>
        <v>0</v>
      </c>
      <c r="BY26" s="6">
        <f t="shared" si="2"/>
        <v>0</v>
      </c>
    </row>
    <row r="27" spans="1:77" x14ac:dyDescent="0.3">
      <c r="A27" t="s">
        <v>344</v>
      </c>
      <c r="B27" t="s">
        <v>345</v>
      </c>
      <c r="C27" s="24">
        <v>2003</v>
      </c>
      <c r="D27" s="1">
        <v>17</v>
      </c>
      <c r="E27" t="s">
        <v>283</v>
      </c>
      <c r="F27" s="1" t="s">
        <v>71</v>
      </c>
      <c r="G27" t="s">
        <v>179</v>
      </c>
      <c r="H27" s="6">
        <f>U27+AE27+AO27+AY27+BI27+BS27</f>
        <v>0</v>
      </c>
      <c r="I27" s="6">
        <f>X27+AA27+AH27+AK27+AR27+AU27+BB27+BE27+BL27+BO27+BV27+BY27</f>
        <v>0</v>
      </c>
      <c r="J27" s="1" t="str">
        <f>IF(AND(H27&gt;0,I27&gt;0,K27&gt;=Q27),"Ja","Nein")</f>
        <v>Nein</v>
      </c>
      <c r="K27" s="4">
        <f>MAX(T27,AD27,AN27,AX27,BH27,BR27)+LARGE((T27,AD27,AN27,AX27,BH27,BR27),2)+MAX(W27,Z27,AG27,AJ27,AQ27,AT27,BA27,BD27,BK27,BN27,BU27,BX27)+LARGE((W27,Z27,AG27,AJ27,AQ27,AT27,BA27,BD27,BK27,BN27,BU27,BX27),2)</f>
        <v>171.55500000000001</v>
      </c>
      <c r="L27" s="2">
        <f>VLOOKUP(C27,Quali_W[#All],4,0)</f>
        <v>0</v>
      </c>
      <c r="M27" s="4">
        <f>VLOOKUP(C27,Quali_W[#All],5,0)</f>
        <v>32.200000000000003</v>
      </c>
      <c r="N27" s="4">
        <f>VLOOKUP(C27,Quali_W[#All],6,0)</f>
        <v>41.7</v>
      </c>
      <c r="O27" s="4">
        <f>VLOOKUP(C27,Quali_W[#All],7,0)</f>
        <v>30.3</v>
      </c>
      <c r="P27" s="4">
        <f>VLOOKUP(C27,Quali_W[#All],8,0)</f>
        <v>48.7</v>
      </c>
      <c r="Q27" s="4">
        <f>VLOOKUP(C27,Quali_W[#All],9,0)</f>
        <v>180.8</v>
      </c>
      <c r="R27" s="2">
        <v>0</v>
      </c>
      <c r="S27" s="4">
        <v>29.18</v>
      </c>
      <c r="T27" s="4">
        <v>38.58</v>
      </c>
      <c r="U27" s="6">
        <v>0</v>
      </c>
      <c r="V27" s="4">
        <v>28.625</v>
      </c>
      <c r="W27" s="4">
        <v>45.625</v>
      </c>
      <c r="X27" s="6">
        <v>0</v>
      </c>
      <c r="Y27" s="4">
        <v>0</v>
      </c>
      <c r="Z27" s="4">
        <v>0</v>
      </c>
      <c r="AA27" s="6">
        <v>0</v>
      </c>
      <c r="AB27" s="2">
        <v>0</v>
      </c>
      <c r="AC27" s="4">
        <v>0</v>
      </c>
      <c r="AD27" s="4">
        <v>0</v>
      </c>
      <c r="AE27" s="6">
        <v>0</v>
      </c>
      <c r="AF27" s="4">
        <v>0</v>
      </c>
      <c r="AG27" s="4">
        <v>0</v>
      </c>
      <c r="AH27" s="6">
        <v>0</v>
      </c>
      <c r="AI27" s="4">
        <v>0</v>
      </c>
      <c r="AJ27" s="4">
        <v>0</v>
      </c>
      <c r="AK27" s="6">
        <v>0</v>
      </c>
      <c r="AL27" s="2">
        <v>0</v>
      </c>
      <c r="AM27" s="4">
        <v>31.184999999999999</v>
      </c>
      <c r="AN27" s="4">
        <v>40.784999999999997</v>
      </c>
      <c r="AO27" s="6">
        <v>0</v>
      </c>
      <c r="AP27" s="4">
        <v>29.065000000000001</v>
      </c>
      <c r="AQ27" s="4">
        <v>46.564999999999998</v>
      </c>
      <c r="AR27" s="6">
        <v>0</v>
      </c>
      <c r="AS27" s="4">
        <v>0</v>
      </c>
      <c r="AT27" s="4">
        <v>0</v>
      </c>
      <c r="AU27" s="6">
        <v>0</v>
      </c>
      <c r="AV27" s="2">
        <v>0</v>
      </c>
      <c r="AW27" s="4">
        <v>28.585000000000001</v>
      </c>
      <c r="AX27" s="4">
        <v>37.685000000000002</v>
      </c>
      <c r="AY27" s="6">
        <v>0</v>
      </c>
      <c r="AZ27" s="4">
        <v>25.204999999999998</v>
      </c>
      <c r="BA27" s="4">
        <v>43.104999999999997</v>
      </c>
      <c r="BB27" s="6">
        <v>0</v>
      </c>
      <c r="BC27" s="4">
        <v>0</v>
      </c>
      <c r="BD27" s="4">
        <v>0</v>
      </c>
      <c r="BE27" s="6">
        <v>0</v>
      </c>
      <c r="BI27" s="6">
        <f>IF(AND(BF27&gt;=$L27,BG27&gt;=$M27,BH27&gt;=$N27),1,0)</f>
        <v>0</v>
      </c>
      <c r="BL27" s="6">
        <f>IF(AND(BJ27&gt;=$O27,BK27&gt;=$P27),1,0)</f>
        <v>0</v>
      </c>
      <c r="BO27" s="6">
        <f>IF(AND(BM27&gt;=$O27,BN27&gt;=$P27),1,0)</f>
        <v>0</v>
      </c>
      <c r="BS27" s="6">
        <f t="shared" si="0"/>
        <v>0</v>
      </c>
      <c r="BV27" s="6">
        <f t="shared" si="1"/>
        <v>0</v>
      </c>
      <c r="BY27" s="6">
        <f t="shared" si="2"/>
        <v>0</v>
      </c>
    </row>
    <row r="28" spans="1:77" x14ac:dyDescent="0.3">
      <c r="A28" t="s">
        <v>94</v>
      </c>
      <c r="B28" t="s">
        <v>95</v>
      </c>
      <c r="C28" s="24">
        <v>2002</v>
      </c>
      <c r="D28" s="1">
        <v>18</v>
      </c>
      <c r="E28" t="s">
        <v>143</v>
      </c>
      <c r="F28" s="1" t="s">
        <v>71</v>
      </c>
      <c r="G28" t="s">
        <v>163</v>
      </c>
      <c r="H28" s="6">
        <f>U28+AE28+AO28+AY28+BI28+BS28</f>
        <v>0</v>
      </c>
      <c r="I28" s="6">
        <f>X28+AA28+AH28+AK28+AR28+AU28+BB28+BE28+BL28+BO28+BV28+BY28</f>
        <v>0</v>
      </c>
      <c r="J28" s="1" t="str">
        <f>IF(AND(H28&gt;0,I28&gt;0,K28&gt;=Q28),"Ja","Nein")</f>
        <v>Nein</v>
      </c>
      <c r="K28" s="4">
        <f>MAX(T28,AD28,AN28,AX28,BH28,BR28)+LARGE((T28,AD28,AN28,AX28,BH28,BR28),2)+MAX(W28,Z28,AG28,AJ28,AQ28,AT28,BA28,BD28,BK28,BN28,BU28,BX28)+LARGE((W28,Z28,AG28,AJ28,AQ28,AT28,BA28,BD28,BK28,BN28,BU28,BX28),2)</f>
        <v>170.96800000000002</v>
      </c>
      <c r="L28" s="2">
        <f>VLOOKUP(C28,Quali_W[#All],4,0)</f>
        <v>1.2</v>
      </c>
      <c r="M28" s="4">
        <f>VLOOKUP(C28,Quali_W[#All],5,0)</f>
        <v>32.200000000000003</v>
      </c>
      <c r="N28" s="4">
        <f>VLOOKUP(C28,Quali_W[#All],6,0)</f>
        <v>42.9</v>
      </c>
      <c r="O28" s="4">
        <f>VLOOKUP(C28,Quali_W[#All],7,0)</f>
        <v>30.4</v>
      </c>
      <c r="P28" s="4">
        <f>VLOOKUP(C28,Quali_W[#All],8,0)</f>
        <v>49.2</v>
      </c>
      <c r="Q28" s="4">
        <f>VLOOKUP(C28,Quali_W[#All],9,0)</f>
        <v>184.2</v>
      </c>
      <c r="R28" s="2">
        <v>0.9</v>
      </c>
      <c r="S28" s="4">
        <v>31.715000000000003</v>
      </c>
      <c r="T28" s="4">
        <v>42.215000000000003</v>
      </c>
      <c r="U28" s="6">
        <v>0</v>
      </c>
      <c r="V28" s="4">
        <v>29.29</v>
      </c>
      <c r="W28" s="4">
        <v>46.89</v>
      </c>
      <c r="X28" s="6">
        <v>0</v>
      </c>
      <c r="Y28" s="4">
        <v>25.123000000000001</v>
      </c>
      <c r="Z28" s="4">
        <v>39.122999999999998</v>
      </c>
      <c r="AA28" s="6">
        <v>0</v>
      </c>
      <c r="AB28" s="2">
        <v>0</v>
      </c>
      <c r="AC28" s="4">
        <v>0</v>
      </c>
      <c r="AD28" s="4">
        <v>0</v>
      </c>
      <c r="AE28" s="6">
        <v>0</v>
      </c>
      <c r="AF28" s="4">
        <v>0</v>
      </c>
      <c r="AG28" s="4">
        <v>0</v>
      </c>
      <c r="AH28" s="6">
        <v>0</v>
      </c>
      <c r="AI28" s="4">
        <v>0</v>
      </c>
      <c r="AJ28" s="4">
        <v>0</v>
      </c>
      <c r="AK28" s="6">
        <v>0</v>
      </c>
      <c r="AL28" s="2">
        <v>0</v>
      </c>
      <c r="AM28" s="4">
        <v>0</v>
      </c>
      <c r="AN28" s="4">
        <v>0</v>
      </c>
      <c r="AO28" s="6">
        <v>0</v>
      </c>
      <c r="AP28" s="4">
        <v>0</v>
      </c>
      <c r="AQ28" s="4">
        <v>0</v>
      </c>
      <c r="AR28" s="6">
        <v>0</v>
      </c>
      <c r="AS28" s="4">
        <v>0</v>
      </c>
      <c r="AT28" s="4">
        <v>0</v>
      </c>
      <c r="AU28" s="6">
        <v>0</v>
      </c>
      <c r="AV28" s="2">
        <v>1.2</v>
      </c>
      <c r="AW28" s="4">
        <v>32.04</v>
      </c>
      <c r="AX28" s="4">
        <v>42.74</v>
      </c>
      <c r="AY28" s="6">
        <v>0</v>
      </c>
      <c r="AZ28" s="4">
        <v>2.9219999999999997</v>
      </c>
      <c r="BA28" s="4">
        <v>5.3220000000000001</v>
      </c>
      <c r="BB28" s="6">
        <v>0</v>
      </c>
      <c r="BC28" s="4">
        <v>0</v>
      </c>
      <c r="BD28" s="4">
        <v>0</v>
      </c>
      <c r="BE28" s="6">
        <v>0</v>
      </c>
      <c r="BI28" s="6">
        <f>IF(AND(BF28&gt;=$L28,BG28&gt;=$M28,BH28&gt;=$N28),1,0)</f>
        <v>0</v>
      </c>
      <c r="BL28" s="6">
        <f>IF(AND(BJ28&gt;=$O28,BK28&gt;=$P28),1,0)</f>
        <v>0</v>
      </c>
      <c r="BO28" s="6">
        <f>IF(AND(BM28&gt;=$O28,BN28&gt;=$P28),1,0)</f>
        <v>0</v>
      </c>
      <c r="BS28" s="6">
        <f t="shared" si="0"/>
        <v>0</v>
      </c>
      <c r="BV28" s="6">
        <f t="shared" si="1"/>
        <v>0</v>
      </c>
      <c r="BY28" s="6">
        <f t="shared" si="2"/>
        <v>0</v>
      </c>
    </row>
    <row r="29" spans="1:77" x14ac:dyDescent="0.3">
      <c r="A29" t="s">
        <v>120</v>
      </c>
      <c r="B29" t="s">
        <v>369</v>
      </c>
      <c r="C29" s="24">
        <v>2009</v>
      </c>
      <c r="D29" s="1">
        <v>11</v>
      </c>
      <c r="E29" t="s">
        <v>45</v>
      </c>
      <c r="F29" s="1" t="s">
        <v>71</v>
      </c>
      <c r="G29" t="s">
        <v>207</v>
      </c>
      <c r="H29" s="6">
        <f>U29+AE29+AO29+AY29+BI29+BS29</f>
        <v>0</v>
      </c>
      <c r="I29" s="6">
        <f>X29+AA29+AH29+AK29+AR29+AU29+BB29+BE29+BL29+BO29+BV29+BY29</f>
        <v>0</v>
      </c>
      <c r="J29" s="1" t="str">
        <f>IF(AND(H29&gt;0,I29&gt;0,K29&gt;=Q29),"Ja","Nein")</f>
        <v>Nein</v>
      </c>
      <c r="K29" s="4">
        <f>MAX(T29,AD29,AN29,AX29,BH29,BR29)+LARGE((T29,AD29,AN29,AX29,BH29,BR29),2)+MAX(W29,Z29,AG29,AJ29,AQ29,AT29,BA29,BD29,BK29,BN29,BU29,BX29)+LARGE((W29,Z29,AG29,AJ29,AQ29,AT29,BA29,BD29,BK29,BN29,BU29,BX29),2)</f>
        <v>170.62</v>
      </c>
      <c r="L29" s="2">
        <f>VLOOKUP(C29,Quali_W[#All],4,0)</f>
        <v>0</v>
      </c>
      <c r="M29" s="4">
        <f>VLOOKUP(C29,Quali_W[#All],5,0)</f>
        <v>30.8</v>
      </c>
      <c r="N29" s="4">
        <f>VLOOKUP(C29,Quali_W[#All],6,0)</f>
        <v>40.299999999999997</v>
      </c>
      <c r="O29" s="4">
        <f>VLOOKUP(C29,Quali_W[#All],7,0)</f>
        <v>29.4</v>
      </c>
      <c r="P29" s="4">
        <f>VLOOKUP(C29,Quali_W[#All],8,0)</f>
        <v>46.3</v>
      </c>
      <c r="Q29" s="4">
        <f>VLOOKUP(C29,Quali_W[#All],9,0)</f>
        <v>173.2</v>
      </c>
      <c r="R29" s="2">
        <v>0</v>
      </c>
      <c r="S29" s="4">
        <v>29.984999999999999</v>
      </c>
      <c r="T29" s="4">
        <v>39.585000000000001</v>
      </c>
      <c r="U29" s="6">
        <v>0</v>
      </c>
      <c r="V29" s="4">
        <v>29.905000000000001</v>
      </c>
      <c r="W29" s="4">
        <v>44.405000000000008</v>
      </c>
      <c r="X29" s="6">
        <v>0</v>
      </c>
      <c r="Y29" s="4">
        <v>29.21</v>
      </c>
      <c r="Z29" s="4">
        <v>43.11</v>
      </c>
      <c r="AA29" s="6">
        <v>0</v>
      </c>
      <c r="AB29" s="2">
        <v>0</v>
      </c>
      <c r="AC29" s="4">
        <v>0</v>
      </c>
      <c r="AD29" s="4">
        <v>0</v>
      </c>
      <c r="AE29" s="6">
        <v>0</v>
      </c>
      <c r="AF29" s="4">
        <v>0</v>
      </c>
      <c r="AG29" s="4">
        <v>0</v>
      </c>
      <c r="AH29" s="6">
        <v>0</v>
      </c>
      <c r="AI29" s="4">
        <v>0</v>
      </c>
      <c r="AJ29" s="4">
        <v>0</v>
      </c>
      <c r="AK29" s="6">
        <v>0</v>
      </c>
      <c r="AL29" s="2">
        <v>0</v>
      </c>
      <c r="AM29" s="4">
        <v>30.125</v>
      </c>
      <c r="AN29" s="4">
        <v>37.825000000000003</v>
      </c>
      <c r="AO29" s="6">
        <v>0</v>
      </c>
      <c r="AP29" s="4">
        <v>29.2</v>
      </c>
      <c r="AQ29" s="4">
        <v>45.4</v>
      </c>
      <c r="AR29" s="6">
        <v>0</v>
      </c>
      <c r="AS29" s="4">
        <v>29.83</v>
      </c>
      <c r="AT29" s="4">
        <v>46.03</v>
      </c>
      <c r="AU29" s="6">
        <v>0</v>
      </c>
      <c r="AV29" s="2">
        <v>0</v>
      </c>
      <c r="AW29" s="4">
        <v>30.005000000000003</v>
      </c>
      <c r="AX29" s="4">
        <v>39.605000000000004</v>
      </c>
      <c r="AY29" s="6">
        <v>0</v>
      </c>
      <c r="AZ29" s="4">
        <v>28.865000000000002</v>
      </c>
      <c r="BA29" s="4">
        <v>45.265000000000001</v>
      </c>
      <c r="BB29" s="6">
        <v>0</v>
      </c>
      <c r="BC29" s="4">
        <v>28.704999999999998</v>
      </c>
      <c r="BD29" s="4">
        <v>45.204999999999998</v>
      </c>
      <c r="BE29" s="6">
        <v>0</v>
      </c>
      <c r="BI29" s="6">
        <f>IF(AND(BF29&gt;=$L29,BG29&gt;=$M29,BH29&gt;=$N29),1,0)</f>
        <v>0</v>
      </c>
      <c r="BL29" s="6">
        <f>IF(AND(BJ29&gt;=$O29,BK29&gt;=$P29),1,0)</f>
        <v>0</v>
      </c>
      <c r="BO29" s="6">
        <f>IF(AND(BM29&gt;=$O29,BN29&gt;=$P29),1,0)</f>
        <v>0</v>
      </c>
      <c r="BS29" s="6">
        <f t="shared" si="0"/>
        <v>0</v>
      </c>
      <c r="BV29" s="6">
        <f t="shared" si="1"/>
        <v>0</v>
      </c>
      <c r="BY29" s="6">
        <f t="shared" si="2"/>
        <v>0</v>
      </c>
    </row>
    <row r="30" spans="1:77" x14ac:dyDescent="0.3">
      <c r="A30" t="s">
        <v>404</v>
      </c>
      <c r="B30" t="s">
        <v>376</v>
      </c>
      <c r="C30" s="24">
        <v>2007</v>
      </c>
      <c r="D30" s="1">
        <v>13</v>
      </c>
      <c r="E30" t="s">
        <v>67</v>
      </c>
      <c r="F30" s="1" t="s">
        <v>71</v>
      </c>
      <c r="G30" t="s">
        <v>405</v>
      </c>
      <c r="H30" s="6">
        <f>U30+AE30+AO30+AY30+BI30+BS30</f>
        <v>0</v>
      </c>
      <c r="I30" s="6">
        <f>X30+AA30+AH30+AK30+AR30+AU30+BB30+BE30+BL30+BO30+BV30+BY30</f>
        <v>0</v>
      </c>
      <c r="J30" s="1" t="str">
        <f>IF(AND(H30&gt;0,I30&gt;0,K30&gt;=Q30),"Ja","Nein")</f>
        <v>Nein</v>
      </c>
      <c r="K30" s="4">
        <f>MAX(T30,AD30,AN30,AX30,BH30,BR30)+LARGE((T30,AD30,AN30,AX30,BH30,BR30),2)+MAX(W30,Z30,AG30,AJ30,AQ30,AT30,BA30,BD30,BK30,BN30,BU30,BX30)+LARGE((W30,Z30,AG30,AJ30,AQ30,AT30,BA30,BD30,BK30,BN30,BU30,BX30),2)</f>
        <v>170.09999999999997</v>
      </c>
      <c r="L30" s="2">
        <f>VLOOKUP(C30,Quali_W[#All],4,0)</f>
        <v>0</v>
      </c>
      <c r="M30" s="4">
        <f>VLOOKUP(C30,Quali_W[#All],5,0)</f>
        <v>31.6</v>
      </c>
      <c r="N30" s="4">
        <f>VLOOKUP(C30,Quali_W[#All],6,0)</f>
        <v>41.1</v>
      </c>
      <c r="O30" s="4">
        <f>VLOOKUP(C30,Quali_W[#All],7,0)</f>
        <v>29.6</v>
      </c>
      <c r="P30" s="4">
        <f>VLOOKUP(C30,Quali_W[#All],8,0)</f>
        <v>46.7</v>
      </c>
      <c r="Q30" s="4">
        <f>VLOOKUP(C30,Quali_W[#All],9,0)</f>
        <v>175.6</v>
      </c>
      <c r="R30" s="2">
        <v>0</v>
      </c>
      <c r="S30" s="4">
        <v>27.680000000000003</v>
      </c>
      <c r="T30" s="4">
        <v>36.980000000000004</v>
      </c>
      <c r="U30" s="6">
        <v>0</v>
      </c>
      <c r="V30" s="4">
        <v>26.815000000000001</v>
      </c>
      <c r="W30" s="4">
        <v>42.115000000000002</v>
      </c>
      <c r="X30" s="6">
        <v>0</v>
      </c>
      <c r="Y30" s="4">
        <v>28.740000000000002</v>
      </c>
      <c r="Z30" s="4">
        <v>44.34</v>
      </c>
      <c r="AA30" s="6">
        <v>0</v>
      </c>
      <c r="AB30" s="2">
        <v>0</v>
      </c>
      <c r="AC30" s="4">
        <v>0</v>
      </c>
      <c r="AD30" s="4">
        <v>0</v>
      </c>
      <c r="AE30" s="6">
        <v>0</v>
      </c>
      <c r="AF30" s="4">
        <v>0</v>
      </c>
      <c r="AG30" s="4">
        <v>0</v>
      </c>
      <c r="AH30" s="6">
        <v>0</v>
      </c>
      <c r="AI30" s="4">
        <v>0</v>
      </c>
      <c r="AJ30" s="4">
        <v>0</v>
      </c>
      <c r="AK30" s="6">
        <v>0</v>
      </c>
      <c r="AL30" s="2">
        <v>0</v>
      </c>
      <c r="AM30" s="4">
        <v>29.135000000000002</v>
      </c>
      <c r="AN30" s="4">
        <v>38.335000000000001</v>
      </c>
      <c r="AO30" s="6">
        <v>0</v>
      </c>
      <c r="AP30" s="4">
        <v>29.175000000000001</v>
      </c>
      <c r="AQ30" s="4">
        <v>44.875</v>
      </c>
      <c r="AR30" s="6">
        <v>0</v>
      </c>
      <c r="AS30" s="4">
        <v>28.47</v>
      </c>
      <c r="AT30" s="4">
        <v>44.07</v>
      </c>
      <c r="AU30" s="6">
        <v>0</v>
      </c>
      <c r="AV30" s="2">
        <v>0</v>
      </c>
      <c r="AW30" s="4">
        <v>30.695</v>
      </c>
      <c r="AX30" s="4">
        <v>40.394999999999996</v>
      </c>
      <c r="AY30" s="6">
        <v>0</v>
      </c>
      <c r="AZ30" s="4">
        <v>29.71</v>
      </c>
      <c r="BA30" s="4">
        <v>45.91</v>
      </c>
      <c r="BB30" s="6">
        <v>0</v>
      </c>
      <c r="BC30" s="4">
        <v>29.46</v>
      </c>
      <c r="BD30" s="4">
        <v>45.459999999999994</v>
      </c>
      <c r="BE30" s="6">
        <v>0</v>
      </c>
      <c r="BI30" s="6">
        <f>IF(AND(BF30&gt;=$L30,BG30&gt;=$M30,BH30&gt;=$N30),1,0)</f>
        <v>0</v>
      </c>
      <c r="BL30" s="6">
        <f>IF(AND(BJ30&gt;=$O30,BK30&gt;=$P30),1,0)</f>
        <v>0</v>
      </c>
      <c r="BO30" s="6">
        <f>IF(AND(BM30&gt;=$O30,BN30&gt;=$P30),1,0)</f>
        <v>0</v>
      </c>
      <c r="BS30" s="6">
        <f t="shared" si="0"/>
        <v>0</v>
      </c>
      <c r="BV30" s="6">
        <f t="shared" si="1"/>
        <v>0</v>
      </c>
      <c r="BY30" s="6">
        <f t="shared" si="2"/>
        <v>0</v>
      </c>
    </row>
    <row r="31" spans="1:77" x14ac:dyDescent="0.3">
      <c r="A31" t="s">
        <v>149</v>
      </c>
      <c r="B31" t="s">
        <v>54</v>
      </c>
      <c r="C31" s="24">
        <v>2005</v>
      </c>
      <c r="D31" s="1">
        <v>15</v>
      </c>
      <c r="E31" t="s">
        <v>67</v>
      </c>
      <c r="F31" s="1" t="s">
        <v>71</v>
      </c>
      <c r="G31" t="s">
        <v>199</v>
      </c>
      <c r="H31" s="6">
        <f>U31+AE31+AO31+AY31+BI31+BS31</f>
        <v>0</v>
      </c>
      <c r="I31" s="6">
        <f>X31+AA31+AH31+AK31+AR31+AU31+BB31+BE31+BL31+BO31+BV31+BY31</f>
        <v>0</v>
      </c>
      <c r="J31" s="1" t="str">
        <f>IF(AND(H31&gt;0,I31&gt;0,K31&gt;=Q31),"Ja","Nein")</f>
        <v>Nein</v>
      </c>
      <c r="K31" s="4">
        <f>MAX(T31,AD31,AN31,AX31,BH31,BR31)+LARGE((T31,AD31,AN31,AX31,BH31,BR31),2)+MAX(W31,Z31,AG31,AJ31,AQ31,AT31,BA31,BD31,BK31,BN31,BU31,BX31)+LARGE((W31,Z31,AG31,AJ31,AQ31,AT31,BA31,BD31,BK31,BN31,BU31,BX31),2)</f>
        <v>169.81</v>
      </c>
      <c r="L31" s="2">
        <f>VLOOKUP(C31,Quali_W[#All],4,0)</f>
        <v>0</v>
      </c>
      <c r="M31" s="4">
        <f>VLOOKUP(C31,Quali_W[#All],5,0)</f>
        <v>31.6</v>
      </c>
      <c r="N31" s="4">
        <f>VLOOKUP(C31,Quali_W[#All],6,0)</f>
        <v>41.1</v>
      </c>
      <c r="O31" s="4">
        <f>VLOOKUP(C31,Quali_W[#All],7,0)</f>
        <v>30</v>
      </c>
      <c r="P31" s="4">
        <f>VLOOKUP(C31,Quali_W[#All],8,0)</f>
        <v>47.5</v>
      </c>
      <c r="Q31" s="4">
        <f>VLOOKUP(C31,Quali_W[#All],9,0)</f>
        <v>177.2</v>
      </c>
      <c r="R31" s="2">
        <v>0</v>
      </c>
      <c r="S31" s="4">
        <v>29.475000000000001</v>
      </c>
      <c r="T31" s="4">
        <v>38.875</v>
      </c>
      <c r="U31" s="6">
        <v>0</v>
      </c>
      <c r="V31" s="4">
        <v>5.8789999999999996</v>
      </c>
      <c r="W31" s="4">
        <v>9.4789999999999992</v>
      </c>
      <c r="X31" s="6">
        <v>0</v>
      </c>
      <c r="Y31" s="4">
        <v>0</v>
      </c>
      <c r="Z31" s="4">
        <v>0</v>
      </c>
      <c r="AA31" s="6">
        <v>0</v>
      </c>
      <c r="AB31" s="2">
        <v>0</v>
      </c>
      <c r="AC31" s="4">
        <v>28.730000000000004</v>
      </c>
      <c r="AD31" s="4">
        <v>38.03</v>
      </c>
      <c r="AE31" s="6">
        <v>0</v>
      </c>
      <c r="AF31" s="4">
        <v>17.674000000000003</v>
      </c>
      <c r="AG31" s="4">
        <v>29.873999999999999</v>
      </c>
      <c r="AH31" s="6">
        <v>0</v>
      </c>
      <c r="AI31" s="4">
        <v>24.945</v>
      </c>
      <c r="AJ31" s="4">
        <v>40.844999999999999</v>
      </c>
      <c r="AK31" s="6">
        <v>0</v>
      </c>
      <c r="AL31" s="2">
        <v>0</v>
      </c>
      <c r="AM31" s="4">
        <v>30.47</v>
      </c>
      <c r="AN31" s="4">
        <v>40.07</v>
      </c>
      <c r="AO31" s="6">
        <v>0</v>
      </c>
      <c r="AP31" s="4">
        <v>18.719000000000001</v>
      </c>
      <c r="AQ31" s="4">
        <v>29.119</v>
      </c>
      <c r="AR31" s="6">
        <v>0</v>
      </c>
      <c r="AS31" s="4">
        <v>0</v>
      </c>
      <c r="AT31" s="4">
        <v>0</v>
      </c>
      <c r="AU31" s="6">
        <v>0</v>
      </c>
      <c r="AV31" s="2">
        <v>0</v>
      </c>
      <c r="AW31" s="4">
        <v>29.864999999999998</v>
      </c>
      <c r="AX31" s="4">
        <v>39.364999999999995</v>
      </c>
      <c r="AY31" s="6">
        <v>0</v>
      </c>
      <c r="AZ31" s="4">
        <v>28.45</v>
      </c>
      <c r="BA31" s="4">
        <v>45.95</v>
      </c>
      <c r="BB31" s="6">
        <v>0</v>
      </c>
      <c r="BC31" s="4">
        <v>27.424999999999997</v>
      </c>
      <c r="BD31" s="4">
        <v>44.424999999999997</v>
      </c>
      <c r="BE31" s="6">
        <v>0</v>
      </c>
      <c r="BI31" s="6">
        <f>IF(AND(BF31&gt;=$L31,BG31&gt;=$M31,BH31&gt;=$N31),1,0)</f>
        <v>0</v>
      </c>
      <c r="BL31" s="6">
        <f>IF(AND(BJ31&gt;=$O31,BK31&gt;=$P31),1,0)</f>
        <v>0</v>
      </c>
      <c r="BO31" s="6">
        <f>IF(AND(BM31&gt;=$O31,BN31&gt;=$P31),1,0)</f>
        <v>0</v>
      </c>
      <c r="BS31" s="6">
        <f t="shared" si="0"/>
        <v>0</v>
      </c>
      <c r="BV31" s="6">
        <f t="shared" si="1"/>
        <v>0</v>
      </c>
      <c r="BY31" s="6">
        <f t="shared" si="2"/>
        <v>0</v>
      </c>
    </row>
    <row r="32" spans="1:77" x14ac:dyDescent="0.3">
      <c r="A32" t="s">
        <v>335</v>
      </c>
      <c r="B32" t="s">
        <v>336</v>
      </c>
      <c r="C32" s="24">
        <v>2004</v>
      </c>
      <c r="D32" s="1">
        <v>16</v>
      </c>
      <c r="E32" t="s">
        <v>337</v>
      </c>
      <c r="F32" s="1" t="s">
        <v>71</v>
      </c>
      <c r="G32" t="s">
        <v>172</v>
      </c>
      <c r="H32" s="6">
        <f>U32+AE32+AO32+AY32+BI32+BS32</f>
        <v>0</v>
      </c>
      <c r="I32" s="6">
        <f>X32+AA32+AH32+AK32+AR32+AU32+BB32+BE32+BL32+BO32+BV32+BY32</f>
        <v>0</v>
      </c>
      <c r="J32" s="1" t="str">
        <f>IF(AND(H32&gt;0,I32&gt;0,K32&gt;=Q32),"Ja","Nein")</f>
        <v>Nein</v>
      </c>
      <c r="K32" s="4">
        <f>MAX(T32,AD32,AN32,AX32,BH32,BR32)+LARGE((T32,AD32,AN32,AX32,BH32,BR32),2)+MAX(W32,Z32,AG32,AJ32,AQ32,AT32,BA32,BD32,BK32,BN32,BU32,BX32)+LARGE((W32,Z32,AG32,AJ32,AQ32,AT32,BA32,BD32,BK32,BN32,BU32,BX32),2)</f>
        <v>168.04500000000002</v>
      </c>
      <c r="L32" s="2">
        <f>VLOOKUP(C32,Quali_W[#All],4,0)</f>
        <v>0</v>
      </c>
      <c r="M32" s="4">
        <f>VLOOKUP(C32,Quali_W[#All],5,0)</f>
        <v>31.8</v>
      </c>
      <c r="N32" s="4">
        <f>VLOOKUP(C32,Quali_W[#All],6,0)</f>
        <v>41.3</v>
      </c>
      <c r="O32" s="4">
        <f>VLOOKUP(C32,Quali_W[#All],7,0)</f>
        <v>30.2</v>
      </c>
      <c r="P32" s="4">
        <f>VLOOKUP(C32,Quali_W[#All],8,0)</f>
        <v>48.1</v>
      </c>
      <c r="Q32" s="4">
        <f>VLOOKUP(C32,Quali_W[#All],9,0)</f>
        <v>178.8</v>
      </c>
      <c r="R32" s="2">
        <v>0</v>
      </c>
      <c r="S32" s="4">
        <v>28.3</v>
      </c>
      <c r="T32" s="4">
        <v>37.4</v>
      </c>
      <c r="U32" s="6">
        <v>0</v>
      </c>
      <c r="V32" s="4">
        <v>27.675000000000004</v>
      </c>
      <c r="W32" s="4">
        <v>44.775000000000006</v>
      </c>
      <c r="X32" s="6">
        <v>0</v>
      </c>
      <c r="Y32" s="4">
        <v>0</v>
      </c>
      <c r="Z32" s="4">
        <v>0</v>
      </c>
      <c r="AA32" s="6">
        <v>0</v>
      </c>
      <c r="AB32" s="2">
        <v>0</v>
      </c>
      <c r="AC32" s="4">
        <v>0</v>
      </c>
      <c r="AD32" s="4">
        <v>0</v>
      </c>
      <c r="AE32" s="6">
        <v>0</v>
      </c>
      <c r="AF32" s="4">
        <v>0</v>
      </c>
      <c r="AG32" s="4">
        <v>0</v>
      </c>
      <c r="AH32" s="6">
        <v>0</v>
      </c>
      <c r="AI32" s="4">
        <v>0</v>
      </c>
      <c r="AJ32" s="4">
        <v>0</v>
      </c>
      <c r="AK32" s="6">
        <v>0</v>
      </c>
      <c r="AL32" s="2">
        <v>0</v>
      </c>
      <c r="AM32" s="4">
        <v>29.484999999999999</v>
      </c>
      <c r="AN32" s="4">
        <v>38.884999999999998</v>
      </c>
      <c r="AO32" s="6">
        <v>0</v>
      </c>
      <c r="AP32" s="4">
        <v>29.085000000000001</v>
      </c>
      <c r="AQ32" s="4">
        <v>45.984999999999999</v>
      </c>
      <c r="AR32" s="6">
        <v>0</v>
      </c>
      <c r="AS32" s="4">
        <v>0</v>
      </c>
      <c r="AT32" s="4">
        <v>0</v>
      </c>
      <c r="AU32" s="6">
        <v>0</v>
      </c>
      <c r="AV32" s="2">
        <v>0</v>
      </c>
      <c r="AW32" s="4">
        <v>29.1</v>
      </c>
      <c r="AX32" s="4">
        <v>38.400000000000006</v>
      </c>
      <c r="AY32" s="6">
        <v>0</v>
      </c>
      <c r="AZ32" s="4">
        <v>26.975000000000001</v>
      </c>
      <c r="BA32" s="4">
        <v>44.375000000000007</v>
      </c>
      <c r="BB32" s="6">
        <v>0</v>
      </c>
      <c r="BC32" s="4">
        <v>0</v>
      </c>
      <c r="BD32" s="4">
        <v>0</v>
      </c>
      <c r="BE32" s="6">
        <v>0</v>
      </c>
      <c r="BI32" s="6">
        <f>IF(AND(BF32&gt;=$L32,BG32&gt;=$M32,BH32&gt;=$N32),1,0)</f>
        <v>0</v>
      </c>
      <c r="BL32" s="6">
        <f>IF(AND(BJ32&gt;=$O32,BK32&gt;=$P32),1,0)</f>
        <v>0</v>
      </c>
      <c r="BO32" s="6">
        <f>IF(AND(BM32&gt;=$O32,BN32&gt;=$P32),1,0)</f>
        <v>0</v>
      </c>
      <c r="BS32" s="6">
        <f t="shared" si="0"/>
        <v>0</v>
      </c>
      <c r="BV32" s="6">
        <f t="shared" si="1"/>
        <v>0</v>
      </c>
      <c r="BY32" s="6">
        <f t="shared" si="2"/>
        <v>0</v>
      </c>
    </row>
    <row r="33" spans="1:77" x14ac:dyDescent="0.3">
      <c r="A33" t="s">
        <v>358</v>
      </c>
      <c r="B33" t="s">
        <v>359</v>
      </c>
      <c r="C33" s="24">
        <v>2006</v>
      </c>
      <c r="D33" s="1">
        <v>14</v>
      </c>
      <c r="E33" t="s">
        <v>69</v>
      </c>
      <c r="F33" s="1" t="s">
        <v>71</v>
      </c>
      <c r="G33" t="s">
        <v>195</v>
      </c>
      <c r="H33" s="6">
        <f>U33+AE33+AO33+AY33+BI33+BS33</f>
        <v>0</v>
      </c>
      <c r="I33" s="6">
        <f>X33+AA33+AH33+AK33+AR33+AU33+BB33+BE33+BL33+BO33+BV33+BY33</f>
        <v>0</v>
      </c>
      <c r="J33" s="1" t="str">
        <f>IF(AND(H33&gt;0,I33&gt;0,K33&gt;=Q33),"Ja","Nein")</f>
        <v>Nein</v>
      </c>
      <c r="K33" s="4">
        <f>MAX(T33,AD33,AN33,AX33,BH33,BR33)+LARGE((T33,AD33,AN33,AX33,BH33,BR33),2)+MAX(W33,Z33,AG33,AJ33,AQ33,AT33,BA33,BD33,BK33,BN33,BU33,BX33)+LARGE((W33,Z33,AG33,AJ33,AQ33,AT33,BA33,BD33,BK33,BN33,BU33,BX33),2)</f>
        <v>167.76500000000001</v>
      </c>
      <c r="L33" s="2">
        <f>VLOOKUP(C33,Quali_W[#All],4,0)</f>
        <v>0</v>
      </c>
      <c r="M33" s="4">
        <f>VLOOKUP(C33,Quali_W[#All],5,0)</f>
        <v>31.2</v>
      </c>
      <c r="N33" s="4">
        <f>VLOOKUP(C33,Quali_W[#All],6,0)</f>
        <v>40.700000000000003</v>
      </c>
      <c r="O33" s="4">
        <f>VLOOKUP(C33,Quali_W[#All],7,0)</f>
        <v>29.8</v>
      </c>
      <c r="P33" s="4">
        <f>VLOOKUP(C33,Quali_W[#All],8,0)</f>
        <v>47.1</v>
      </c>
      <c r="Q33" s="4">
        <f>VLOOKUP(C33,Quali_W[#All],9,0)</f>
        <v>175.6</v>
      </c>
      <c r="R33" s="2">
        <v>0</v>
      </c>
      <c r="S33" s="4">
        <v>27.240000000000002</v>
      </c>
      <c r="T33" s="4">
        <v>36.840000000000003</v>
      </c>
      <c r="U33" s="6">
        <v>0</v>
      </c>
      <c r="V33" s="4">
        <v>27.285000000000004</v>
      </c>
      <c r="W33" s="4">
        <v>44.685000000000002</v>
      </c>
      <c r="X33" s="6">
        <v>0</v>
      </c>
      <c r="Y33" s="4">
        <v>0</v>
      </c>
      <c r="Z33" s="4">
        <v>0</v>
      </c>
      <c r="AA33" s="6">
        <v>0</v>
      </c>
      <c r="AB33" s="2">
        <v>0</v>
      </c>
      <c r="AC33" s="4">
        <v>0</v>
      </c>
      <c r="AD33" s="4">
        <v>0</v>
      </c>
      <c r="AE33" s="6">
        <v>0</v>
      </c>
      <c r="AF33" s="4">
        <v>0</v>
      </c>
      <c r="AG33" s="4">
        <v>0</v>
      </c>
      <c r="AH33" s="6">
        <v>0</v>
      </c>
      <c r="AI33" s="4">
        <v>0</v>
      </c>
      <c r="AJ33" s="4">
        <v>0</v>
      </c>
      <c r="AK33" s="6">
        <v>0</v>
      </c>
      <c r="AL33" s="2">
        <v>0</v>
      </c>
      <c r="AM33" s="4">
        <v>29.32</v>
      </c>
      <c r="AN33" s="4">
        <v>38.82</v>
      </c>
      <c r="AO33" s="6">
        <v>0</v>
      </c>
      <c r="AP33" s="4">
        <v>28.184999999999999</v>
      </c>
      <c r="AQ33" s="4">
        <v>44.585000000000001</v>
      </c>
      <c r="AR33" s="6">
        <v>0</v>
      </c>
      <c r="AS33" s="4">
        <v>0</v>
      </c>
      <c r="AT33" s="4">
        <v>0</v>
      </c>
      <c r="AU33" s="6">
        <v>0</v>
      </c>
      <c r="AV33" s="2">
        <v>0</v>
      </c>
      <c r="AW33" s="4">
        <v>30.475000000000001</v>
      </c>
      <c r="AX33" s="4">
        <v>39.674999999999997</v>
      </c>
      <c r="AY33" s="6">
        <v>0</v>
      </c>
      <c r="AZ33" s="4">
        <v>27.04</v>
      </c>
      <c r="BA33" s="4">
        <v>42.739999999999995</v>
      </c>
      <c r="BB33" s="6">
        <v>0</v>
      </c>
      <c r="BC33" s="4">
        <v>0</v>
      </c>
      <c r="BD33" s="4">
        <v>0</v>
      </c>
      <c r="BE33" s="6">
        <v>0</v>
      </c>
      <c r="BI33" s="6">
        <f>IF(AND(BF33&gt;=$L33,BG33&gt;=$M33,BH33&gt;=$N33),1,0)</f>
        <v>0</v>
      </c>
      <c r="BL33" s="6">
        <f>IF(AND(BJ33&gt;=$O33,BK33&gt;=$P33),1,0)</f>
        <v>0</v>
      </c>
      <c r="BO33" s="6">
        <f>IF(AND(BM33&gt;=$O33,BN33&gt;=$P33),1,0)</f>
        <v>0</v>
      </c>
      <c r="BS33" s="6">
        <f t="shared" si="0"/>
        <v>0</v>
      </c>
      <c r="BV33" s="6">
        <f t="shared" si="1"/>
        <v>0</v>
      </c>
      <c r="BY33" s="6">
        <f t="shared" si="2"/>
        <v>0</v>
      </c>
    </row>
    <row r="34" spans="1:77" x14ac:dyDescent="0.3">
      <c r="A34" t="s">
        <v>333</v>
      </c>
      <c r="B34" t="s">
        <v>334</v>
      </c>
      <c r="C34" s="24">
        <v>2004</v>
      </c>
      <c r="D34" s="1">
        <v>16</v>
      </c>
      <c r="E34" t="s">
        <v>140</v>
      </c>
      <c r="F34" s="1" t="s">
        <v>71</v>
      </c>
      <c r="G34" t="s">
        <v>171</v>
      </c>
      <c r="H34" s="6">
        <f>U34+AE34+AO34+AY34+BI34+BS34</f>
        <v>0</v>
      </c>
      <c r="I34" s="6">
        <f>X34+AA34+AH34+AK34+AR34+AU34+BB34+BE34+BL34+BO34+BV34+BY34</f>
        <v>0</v>
      </c>
      <c r="J34" s="1" t="str">
        <f>IF(AND(H34&gt;0,I34&gt;0,K34&gt;=Q34),"Ja","Nein")</f>
        <v>Nein</v>
      </c>
      <c r="K34" s="4">
        <f>MAX(T34,AD34,AN34,AX34,BH34,BR34)+LARGE((T34,AD34,AN34,AX34,BH34,BR34),2)+MAX(W34,Z34,AG34,AJ34,AQ34,AT34,BA34,BD34,BK34,BN34,BU34,BX34)+LARGE((W34,Z34,AG34,AJ34,AQ34,AT34,BA34,BD34,BK34,BN34,BU34,BX34),2)</f>
        <v>167.63499999999999</v>
      </c>
      <c r="L34" s="2">
        <f>VLOOKUP(C34,Quali_W[#All],4,0)</f>
        <v>0</v>
      </c>
      <c r="M34" s="4">
        <f>VLOOKUP(C34,Quali_W[#All],5,0)</f>
        <v>31.8</v>
      </c>
      <c r="N34" s="4">
        <f>VLOOKUP(C34,Quali_W[#All],6,0)</f>
        <v>41.3</v>
      </c>
      <c r="O34" s="4">
        <f>VLOOKUP(C34,Quali_W[#All],7,0)</f>
        <v>30.2</v>
      </c>
      <c r="P34" s="4">
        <f>VLOOKUP(C34,Quali_W[#All],8,0)</f>
        <v>48.1</v>
      </c>
      <c r="Q34" s="4">
        <f>VLOOKUP(C34,Quali_W[#All],9,0)</f>
        <v>178.8</v>
      </c>
      <c r="R34" s="2">
        <v>0</v>
      </c>
      <c r="S34" s="4">
        <v>29.445</v>
      </c>
      <c r="T34" s="4">
        <v>38.344999999999999</v>
      </c>
      <c r="U34" s="6">
        <v>0</v>
      </c>
      <c r="V34" s="4">
        <v>27.515000000000001</v>
      </c>
      <c r="W34" s="4">
        <v>44.515000000000001</v>
      </c>
      <c r="X34" s="6">
        <v>0</v>
      </c>
      <c r="Y34" s="4">
        <v>0</v>
      </c>
      <c r="Z34" s="4">
        <v>0</v>
      </c>
      <c r="AA34" s="6">
        <v>0</v>
      </c>
      <c r="AB34" s="2">
        <v>0</v>
      </c>
      <c r="AC34" s="4">
        <v>0</v>
      </c>
      <c r="AD34" s="4">
        <v>0</v>
      </c>
      <c r="AE34" s="6">
        <v>0</v>
      </c>
      <c r="AF34" s="4">
        <v>0</v>
      </c>
      <c r="AG34" s="4">
        <v>0</v>
      </c>
      <c r="AH34" s="6">
        <v>0</v>
      </c>
      <c r="AI34" s="4">
        <v>0</v>
      </c>
      <c r="AJ34" s="4">
        <v>0</v>
      </c>
      <c r="AK34" s="6">
        <v>0</v>
      </c>
      <c r="AL34" s="2">
        <v>0</v>
      </c>
      <c r="AM34" s="4">
        <v>30.19</v>
      </c>
      <c r="AN34" s="4">
        <v>39.49</v>
      </c>
      <c r="AO34" s="6">
        <v>0</v>
      </c>
      <c r="AP34" s="4">
        <v>28.015000000000001</v>
      </c>
      <c r="AQ34" s="4">
        <v>45.015000000000001</v>
      </c>
      <c r="AR34" s="6">
        <v>0</v>
      </c>
      <c r="AS34" s="4">
        <v>0</v>
      </c>
      <c r="AT34" s="4">
        <v>0</v>
      </c>
      <c r="AU34" s="6">
        <v>0</v>
      </c>
      <c r="AV34" s="2">
        <v>0</v>
      </c>
      <c r="AW34" s="4">
        <v>29.215</v>
      </c>
      <c r="AX34" s="4">
        <v>38.615000000000002</v>
      </c>
      <c r="AY34" s="6">
        <v>0</v>
      </c>
      <c r="AZ34" s="4">
        <v>5.3890000000000002</v>
      </c>
      <c r="BA34" s="4">
        <v>9.5890000000000004</v>
      </c>
      <c r="BB34" s="6">
        <v>0</v>
      </c>
      <c r="BC34" s="4">
        <v>0</v>
      </c>
      <c r="BD34" s="4">
        <v>0</v>
      </c>
      <c r="BE34" s="6">
        <v>0</v>
      </c>
      <c r="BI34" s="6">
        <f>IF(AND(BF34&gt;=$L34,BG34&gt;=$M34,BH34&gt;=$N34),1,0)</f>
        <v>0</v>
      </c>
      <c r="BL34" s="6">
        <f>IF(AND(BJ34&gt;=$O34,BK34&gt;=$P34),1,0)</f>
        <v>0</v>
      </c>
      <c r="BO34" s="6">
        <f>IF(AND(BM34&gt;=$O34,BN34&gt;=$P34),1,0)</f>
        <v>0</v>
      </c>
      <c r="BS34" s="6">
        <f t="shared" si="0"/>
        <v>0</v>
      </c>
      <c r="BV34" s="6">
        <f t="shared" si="1"/>
        <v>0</v>
      </c>
      <c r="BY34" s="6">
        <f t="shared" si="2"/>
        <v>0</v>
      </c>
    </row>
    <row r="35" spans="1:77" x14ac:dyDescent="0.3">
      <c r="A35" t="s">
        <v>331</v>
      </c>
      <c r="B35" t="s">
        <v>332</v>
      </c>
      <c r="C35" s="24">
        <v>2004</v>
      </c>
      <c r="D35" s="1">
        <v>16</v>
      </c>
      <c r="E35" t="s">
        <v>63</v>
      </c>
      <c r="F35" s="1" t="s">
        <v>71</v>
      </c>
      <c r="G35" t="s">
        <v>170</v>
      </c>
      <c r="H35" s="6">
        <f>U35+AE35+AO35+AY35+BI35+BS35</f>
        <v>0</v>
      </c>
      <c r="I35" s="6">
        <f>X35+AA35+AH35+AK35+AR35+AU35+BB35+BE35+BL35+BO35+BV35+BY35</f>
        <v>0</v>
      </c>
      <c r="J35" s="1" t="str">
        <f>IF(AND(H35&gt;0,I35&gt;0,K35&gt;=Q35),"Ja","Nein")</f>
        <v>Nein</v>
      </c>
      <c r="K35" s="4">
        <f>MAX(T35,AD35,AN35,AX35,BH35,BR35)+LARGE((T35,AD35,AN35,AX35,BH35,BR35),2)+MAX(W35,Z35,AG35,AJ35,AQ35,AT35,BA35,BD35,BK35,BN35,BU35,BX35)+LARGE((W35,Z35,AG35,AJ35,AQ35,AT35,BA35,BD35,BK35,BN35,BU35,BX35),2)</f>
        <v>167.57499999999999</v>
      </c>
      <c r="L35" s="2">
        <f>VLOOKUP(C35,Quali_W[#All],4,0)</f>
        <v>0</v>
      </c>
      <c r="M35" s="4">
        <f>VLOOKUP(C35,Quali_W[#All],5,0)</f>
        <v>31.8</v>
      </c>
      <c r="N35" s="4">
        <f>VLOOKUP(C35,Quali_W[#All],6,0)</f>
        <v>41.3</v>
      </c>
      <c r="O35" s="4">
        <f>VLOOKUP(C35,Quali_W[#All],7,0)</f>
        <v>30.2</v>
      </c>
      <c r="P35" s="4">
        <f>VLOOKUP(C35,Quali_W[#All],8,0)</f>
        <v>48.1</v>
      </c>
      <c r="Q35" s="4">
        <f>VLOOKUP(C35,Quali_W[#All],9,0)</f>
        <v>178.8</v>
      </c>
      <c r="R35" s="2">
        <v>0</v>
      </c>
      <c r="S35" s="4">
        <v>29.96</v>
      </c>
      <c r="T35" s="4">
        <v>39.36</v>
      </c>
      <c r="U35" s="6">
        <v>0</v>
      </c>
      <c r="V35" s="4">
        <v>27.950000000000003</v>
      </c>
      <c r="W35" s="4">
        <v>45.75</v>
      </c>
      <c r="X35" s="6">
        <v>0</v>
      </c>
      <c r="Y35" s="4">
        <v>0</v>
      </c>
      <c r="Z35" s="4">
        <v>0</v>
      </c>
      <c r="AA35" s="6">
        <v>0</v>
      </c>
      <c r="AB35" s="2">
        <v>0</v>
      </c>
      <c r="AC35" s="4">
        <v>0</v>
      </c>
      <c r="AD35" s="4">
        <v>0</v>
      </c>
      <c r="AE35" s="6">
        <v>0</v>
      </c>
      <c r="AF35" s="4">
        <v>0</v>
      </c>
      <c r="AG35" s="4">
        <v>0</v>
      </c>
      <c r="AH35" s="6">
        <v>0</v>
      </c>
      <c r="AI35" s="4">
        <v>0</v>
      </c>
      <c r="AJ35" s="4">
        <v>0</v>
      </c>
      <c r="AK35" s="6">
        <v>0</v>
      </c>
      <c r="AL35" s="2">
        <v>0</v>
      </c>
      <c r="AM35" s="4">
        <v>0</v>
      </c>
      <c r="AN35" s="4">
        <v>0</v>
      </c>
      <c r="AO35" s="6">
        <v>0</v>
      </c>
      <c r="AP35" s="4">
        <v>0</v>
      </c>
      <c r="AQ35" s="4">
        <v>0</v>
      </c>
      <c r="AR35" s="6">
        <v>0</v>
      </c>
      <c r="AS35" s="4">
        <v>0</v>
      </c>
      <c r="AT35" s="4">
        <v>0</v>
      </c>
      <c r="AU35" s="6">
        <v>0</v>
      </c>
      <c r="AV35" s="2">
        <v>0</v>
      </c>
      <c r="AW35" s="4">
        <v>28.52</v>
      </c>
      <c r="AX35" s="4">
        <v>37.72</v>
      </c>
      <c r="AY35" s="6">
        <v>0</v>
      </c>
      <c r="AZ35" s="4">
        <v>27.045000000000002</v>
      </c>
      <c r="BA35" s="4">
        <v>44.745000000000005</v>
      </c>
      <c r="BB35" s="6">
        <v>0</v>
      </c>
      <c r="BC35" s="4">
        <v>0</v>
      </c>
      <c r="BD35" s="4">
        <v>0</v>
      </c>
      <c r="BE35" s="6">
        <v>0</v>
      </c>
      <c r="BI35" s="6">
        <f>IF(AND(BF35&gt;=$L35,BG35&gt;=$M35,BH35&gt;=$N35),1,0)</f>
        <v>0</v>
      </c>
      <c r="BL35" s="6">
        <f>IF(AND(BJ35&gt;=$O35,BK35&gt;=$P35),1,0)</f>
        <v>0</v>
      </c>
      <c r="BO35" s="6">
        <f>IF(AND(BM35&gt;=$O35,BN35&gt;=$P35),1,0)</f>
        <v>0</v>
      </c>
      <c r="BS35" s="6">
        <f t="shared" si="0"/>
        <v>0</v>
      </c>
      <c r="BV35" s="6">
        <f t="shared" si="1"/>
        <v>0</v>
      </c>
      <c r="BY35" s="6">
        <f t="shared" si="2"/>
        <v>0</v>
      </c>
    </row>
    <row r="36" spans="1:77" x14ac:dyDescent="0.3">
      <c r="A36" t="s">
        <v>415</v>
      </c>
      <c r="B36" t="s">
        <v>416</v>
      </c>
      <c r="C36" s="1">
        <v>2007</v>
      </c>
      <c r="D36" s="1">
        <v>13</v>
      </c>
      <c r="E36" t="s">
        <v>148</v>
      </c>
      <c r="F36" s="1" t="s">
        <v>71</v>
      </c>
      <c r="G36" t="s">
        <v>417</v>
      </c>
      <c r="H36" s="6">
        <f>U36+AE36+AO36+AY36+BI36+BS36</f>
        <v>0</v>
      </c>
      <c r="I36" s="6">
        <f>X36+AA36+AH36+AK36+AR36+AU36+BB36+BE36+BL36+BO36+BV36+BY36</f>
        <v>0</v>
      </c>
      <c r="J36" s="1" t="str">
        <f>IF(AND(H36&gt;0,I36&gt;0,K36&gt;=Q36),"Ja","Nein")</f>
        <v>Nein</v>
      </c>
      <c r="K36" s="4">
        <f>MAX(T36,AD36,AN36,AX36,BH36,BR36)+LARGE((T36,AD36,AN36,AX36,BH36,BR36),2)+MAX(W36,Z36,AG36,AJ36,AQ36,AT36,BA36,BD36,BK36,BN36,BU36,BX36)+LARGE((W36,Z36,AG36,AJ36,AQ36,AT36,BA36,BD36,BK36,BN36,BU36,BX36),2)</f>
        <v>167.31</v>
      </c>
      <c r="L36" s="2">
        <f>VLOOKUP(C36,Quali_W[#All],4,0)</f>
        <v>0</v>
      </c>
      <c r="M36" s="4">
        <f>VLOOKUP(C36,Quali_W[#All],5,0)</f>
        <v>31.6</v>
      </c>
      <c r="N36" s="4">
        <f>VLOOKUP(C36,Quali_W[#All],6,0)</f>
        <v>41.1</v>
      </c>
      <c r="O36" s="4">
        <f>VLOOKUP(C36,Quali_W[#All],7,0)</f>
        <v>29.6</v>
      </c>
      <c r="P36" s="4">
        <f>VLOOKUP(C36,Quali_W[#All],8,0)</f>
        <v>46.7</v>
      </c>
      <c r="Q36" s="4">
        <f>VLOOKUP(C36,Quali_W[#All],9,0)</f>
        <v>175.6</v>
      </c>
      <c r="R36" s="2">
        <v>0</v>
      </c>
      <c r="S36" s="4">
        <v>0</v>
      </c>
      <c r="T36" s="4">
        <v>0</v>
      </c>
      <c r="U36" s="6">
        <v>0</v>
      </c>
      <c r="V36" s="4">
        <v>0</v>
      </c>
      <c r="W36" s="4">
        <v>0</v>
      </c>
      <c r="X36" s="6">
        <v>0</v>
      </c>
      <c r="Y36" s="4">
        <v>0</v>
      </c>
      <c r="Z36" s="4">
        <v>0</v>
      </c>
      <c r="AA36" s="6">
        <v>0</v>
      </c>
      <c r="AB36" s="2">
        <v>0</v>
      </c>
      <c r="AC36" s="4">
        <v>0</v>
      </c>
      <c r="AD36" s="4">
        <v>0</v>
      </c>
      <c r="AE36" s="6">
        <v>0</v>
      </c>
      <c r="AF36" s="4">
        <v>0</v>
      </c>
      <c r="AG36" s="4">
        <v>0</v>
      </c>
      <c r="AH36" s="6">
        <v>0</v>
      </c>
      <c r="AI36" s="4">
        <v>0</v>
      </c>
      <c r="AJ36" s="4">
        <v>0</v>
      </c>
      <c r="AK36" s="6">
        <v>0</v>
      </c>
      <c r="AL36" s="2">
        <v>0</v>
      </c>
      <c r="AM36" s="4">
        <v>30.524999999999999</v>
      </c>
      <c r="AN36" s="4">
        <v>37.625</v>
      </c>
      <c r="AO36" s="6">
        <v>0</v>
      </c>
      <c r="AP36" s="4">
        <v>28.484999999999999</v>
      </c>
      <c r="AQ36" s="4">
        <v>44.284999999999997</v>
      </c>
      <c r="AR36" s="6">
        <v>0</v>
      </c>
      <c r="AS36" s="4">
        <v>28.605</v>
      </c>
      <c r="AT36" s="4">
        <v>44.104999999999997</v>
      </c>
      <c r="AU36" s="6">
        <v>0</v>
      </c>
      <c r="AV36" s="2">
        <v>0</v>
      </c>
      <c r="AW36" s="4">
        <v>30.54</v>
      </c>
      <c r="AX36" s="4">
        <v>40.04</v>
      </c>
      <c r="AY36" s="6">
        <v>0</v>
      </c>
      <c r="AZ36" s="4">
        <v>29.060000000000002</v>
      </c>
      <c r="BA36" s="4">
        <v>45.36</v>
      </c>
      <c r="BB36" s="6">
        <v>0</v>
      </c>
      <c r="BC36" s="4">
        <v>28.375</v>
      </c>
      <c r="BD36" s="4">
        <v>44.174999999999997</v>
      </c>
      <c r="BE36" s="6">
        <v>0</v>
      </c>
      <c r="BI36" s="6">
        <f>IF(AND(BF36&gt;=$L36,BG36&gt;=$M36,BH36&gt;=$N36),1,0)</f>
        <v>0</v>
      </c>
      <c r="BL36" s="6">
        <f>IF(AND(BJ36&gt;=$O36,BK36&gt;=$P36),1,0)</f>
        <v>0</v>
      </c>
      <c r="BO36" s="6">
        <f>IF(AND(BM36&gt;=$O36,BN36&gt;=$P36),1,0)</f>
        <v>0</v>
      </c>
      <c r="BS36" s="6">
        <f t="shared" si="0"/>
        <v>0</v>
      </c>
      <c r="BV36" s="6">
        <f t="shared" si="1"/>
        <v>0</v>
      </c>
      <c r="BY36" s="6">
        <f t="shared" si="2"/>
        <v>0</v>
      </c>
    </row>
    <row r="37" spans="1:77" x14ac:dyDescent="0.3">
      <c r="A37" t="s">
        <v>57</v>
      </c>
      <c r="B37" t="s">
        <v>58</v>
      </c>
      <c r="C37" s="1">
        <v>2006</v>
      </c>
      <c r="D37" s="1">
        <v>14</v>
      </c>
      <c r="E37" t="s">
        <v>69</v>
      </c>
      <c r="F37" s="1" t="s">
        <v>71</v>
      </c>
      <c r="G37" t="s">
        <v>204</v>
      </c>
      <c r="H37" s="6">
        <f>U37+AE37+AO37+AY37+BI37+BS37</f>
        <v>0</v>
      </c>
      <c r="I37" s="6">
        <f>X37+AA37+AH37+AK37+AR37+AU37+BB37+BE37+BL37+BO37+BV37+BY37</f>
        <v>0</v>
      </c>
      <c r="J37" s="1" t="str">
        <f>IF(AND(H37&gt;0,I37&gt;0,K37&gt;=Q37),"Ja","Nein")</f>
        <v>Nein</v>
      </c>
      <c r="K37" s="4">
        <f>MAX(T37,AD37,AN37,AX37,BH37,BR37)+LARGE((T37,AD37,AN37,AX37,BH37,BR37),2)+MAX(W37,Z37,AG37,AJ37,AQ37,AT37,BA37,BD37,BK37,BN37,BU37,BX37)+LARGE((W37,Z37,AG37,AJ37,AQ37,AT37,BA37,BD37,BK37,BN37,BU37,BX37),2)</f>
        <v>166.94</v>
      </c>
      <c r="L37" s="2">
        <f>VLOOKUP(C37,Quali_W[#All],4,0)</f>
        <v>0</v>
      </c>
      <c r="M37" s="4">
        <f>VLOOKUP(C37,Quali_W[#All],5,0)</f>
        <v>31.2</v>
      </c>
      <c r="N37" s="4">
        <f>VLOOKUP(C37,Quali_W[#All],6,0)</f>
        <v>40.700000000000003</v>
      </c>
      <c r="O37" s="4">
        <f>VLOOKUP(C37,Quali_W[#All],7,0)</f>
        <v>29.8</v>
      </c>
      <c r="P37" s="4">
        <f>VLOOKUP(C37,Quali_W[#All],8,0)</f>
        <v>47.1</v>
      </c>
      <c r="Q37" s="4">
        <f>VLOOKUP(C37,Quali_W[#All],9,0)</f>
        <v>175.6</v>
      </c>
      <c r="R37" s="2">
        <v>0</v>
      </c>
      <c r="S37" s="4">
        <v>27.37</v>
      </c>
      <c r="T37" s="4">
        <v>36.67</v>
      </c>
      <c r="U37" s="6">
        <v>0</v>
      </c>
      <c r="V37" s="4">
        <v>27.914999999999999</v>
      </c>
      <c r="W37" s="4">
        <v>44.215000000000003</v>
      </c>
      <c r="X37" s="6">
        <v>0</v>
      </c>
      <c r="Y37" s="4">
        <v>0</v>
      </c>
      <c r="Z37" s="4">
        <v>0</v>
      </c>
      <c r="AA37" s="6">
        <v>0</v>
      </c>
      <c r="AB37" s="2">
        <v>0</v>
      </c>
      <c r="AC37" s="4">
        <v>29.080000000000002</v>
      </c>
      <c r="AD37" s="4">
        <v>38.68</v>
      </c>
      <c r="AE37" s="6">
        <v>0</v>
      </c>
      <c r="AF37" s="4">
        <v>28.175000000000004</v>
      </c>
      <c r="AG37" s="4">
        <v>43.875</v>
      </c>
      <c r="AH37" s="6">
        <v>0</v>
      </c>
      <c r="AI37" s="4">
        <v>28.580000000000002</v>
      </c>
      <c r="AJ37" s="4">
        <v>44.18</v>
      </c>
      <c r="AK37" s="6">
        <v>0</v>
      </c>
      <c r="AL37" s="2">
        <v>0</v>
      </c>
      <c r="AM37" s="4">
        <v>29.47</v>
      </c>
      <c r="AN37" s="4">
        <v>38.770000000000003</v>
      </c>
      <c r="AO37" s="6">
        <v>0</v>
      </c>
      <c r="AP37" s="4">
        <v>29.375</v>
      </c>
      <c r="AQ37" s="4">
        <v>45.274999999999999</v>
      </c>
      <c r="AR37" s="6">
        <v>0</v>
      </c>
      <c r="AS37" s="4">
        <v>0</v>
      </c>
      <c r="AT37" s="4">
        <v>0</v>
      </c>
      <c r="AU37" s="6">
        <v>0</v>
      </c>
      <c r="AV37" s="2">
        <v>0</v>
      </c>
      <c r="AW37" s="4">
        <v>28.12</v>
      </c>
      <c r="AX37" s="4">
        <v>37.42</v>
      </c>
      <c r="AY37" s="6">
        <v>0</v>
      </c>
      <c r="AZ37" s="4">
        <v>27.119999999999997</v>
      </c>
      <c r="BA37" s="4">
        <v>43.22</v>
      </c>
      <c r="BB37" s="6">
        <v>0</v>
      </c>
      <c r="BC37" s="4">
        <v>0</v>
      </c>
      <c r="BD37" s="4">
        <v>0</v>
      </c>
      <c r="BE37" s="6">
        <v>0</v>
      </c>
      <c r="BI37" s="6">
        <f>IF(AND(BF37&gt;=$L37,BG37&gt;=$M37,BH37&gt;=$N37),1,0)</f>
        <v>0</v>
      </c>
      <c r="BL37" s="6">
        <f>IF(AND(BJ37&gt;=$O37,BK37&gt;=$P37),1,0)</f>
        <v>0</v>
      </c>
      <c r="BO37" s="6">
        <f>IF(AND(BM37&gt;=$O37,BN37&gt;=$P37),1,0)</f>
        <v>0</v>
      </c>
      <c r="BS37" s="6">
        <f t="shared" si="0"/>
        <v>0</v>
      </c>
      <c r="BV37" s="6">
        <f t="shared" si="1"/>
        <v>0</v>
      </c>
      <c r="BY37" s="6">
        <f t="shared" si="2"/>
        <v>0</v>
      </c>
    </row>
    <row r="38" spans="1:77" x14ac:dyDescent="0.3">
      <c r="A38" t="s">
        <v>377</v>
      </c>
      <c r="B38" t="s">
        <v>378</v>
      </c>
      <c r="C38" s="1">
        <v>2008</v>
      </c>
      <c r="D38" s="1">
        <v>12</v>
      </c>
      <c r="E38" t="s">
        <v>621</v>
      </c>
      <c r="F38" s="1" t="s">
        <v>71</v>
      </c>
      <c r="G38" t="s">
        <v>214</v>
      </c>
      <c r="H38" s="6">
        <f>U38+AE38+AO38+AY38+BI38+BS38</f>
        <v>0</v>
      </c>
      <c r="I38" s="6">
        <f>X38+AA38+AH38+AK38+AR38+AU38+BB38+BE38+BL38+BO38+BV38+BY38</f>
        <v>0</v>
      </c>
      <c r="J38" s="1" t="str">
        <f>IF(AND(H38&gt;0,I38&gt;0,K38&gt;=Q38),"Ja","Nein")</f>
        <v>Nein</v>
      </c>
      <c r="K38" s="4">
        <f>MAX(T38,AD38,AN38,AX38,BH38,BR38)+LARGE((T38,AD38,AN38,AX38,BH38,BR38),2)+MAX(W38,Z38,AG38,AJ38,AQ38,AT38,BA38,BD38,BK38,BN38,BU38,BX38)+LARGE((W38,Z38,AG38,AJ38,AQ38,AT38,BA38,BD38,BK38,BN38,BU38,BX38),2)</f>
        <v>164.58499999999998</v>
      </c>
      <c r="L38" s="2">
        <f>VLOOKUP(C38,Quali_W[#All],4,0)</f>
        <v>0</v>
      </c>
      <c r="M38" s="4">
        <f>VLOOKUP(C38,Quali_W[#All],5,0)</f>
        <v>31.2</v>
      </c>
      <c r="N38" s="4">
        <f>VLOOKUP(C38,Quali_W[#All],6,0)</f>
        <v>40.700000000000003</v>
      </c>
      <c r="O38" s="4">
        <f>VLOOKUP(C38,Quali_W[#All],7,0)</f>
        <v>29.4</v>
      </c>
      <c r="P38" s="4">
        <f>VLOOKUP(C38,Quali_W[#All],8,0)</f>
        <v>46.3</v>
      </c>
      <c r="Q38" s="4">
        <f>VLOOKUP(C38,Quali_W[#All],9,0)</f>
        <v>174</v>
      </c>
      <c r="R38" s="2">
        <v>0</v>
      </c>
      <c r="S38" s="4">
        <v>28.835000000000001</v>
      </c>
      <c r="T38" s="4">
        <v>38.435000000000002</v>
      </c>
      <c r="U38" s="6">
        <v>0</v>
      </c>
      <c r="V38" s="4">
        <v>28.825000000000003</v>
      </c>
      <c r="W38" s="4">
        <v>44.524999999999999</v>
      </c>
      <c r="X38" s="6">
        <v>0</v>
      </c>
      <c r="Y38" s="4">
        <v>27.575000000000003</v>
      </c>
      <c r="Z38" s="4">
        <v>43.275000000000006</v>
      </c>
      <c r="AA38" s="6">
        <v>0</v>
      </c>
      <c r="AB38" s="2">
        <v>0</v>
      </c>
      <c r="AC38" s="4">
        <v>0</v>
      </c>
      <c r="AD38" s="4">
        <v>0</v>
      </c>
      <c r="AE38" s="6">
        <v>0</v>
      </c>
      <c r="AF38" s="4">
        <v>0</v>
      </c>
      <c r="AG38" s="4">
        <v>0</v>
      </c>
      <c r="AH38" s="6">
        <v>0</v>
      </c>
      <c r="AI38" s="4">
        <v>0</v>
      </c>
      <c r="AJ38" s="4">
        <v>0</v>
      </c>
      <c r="AK38" s="6">
        <v>0</v>
      </c>
      <c r="AL38" s="2">
        <v>0</v>
      </c>
      <c r="AM38" s="4">
        <v>26.617999999999999</v>
      </c>
      <c r="AN38" s="4">
        <v>35.018000000000001</v>
      </c>
      <c r="AO38" s="6">
        <v>0</v>
      </c>
      <c r="AP38" s="4">
        <v>22.486000000000001</v>
      </c>
      <c r="AQ38" s="4">
        <v>33.686</v>
      </c>
      <c r="AR38" s="6">
        <v>0</v>
      </c>
      <c r="AS38" s="4">
        <v>0</v>
      </c>
      <c r="AT38" s="4">
        <v>0</v>
      </c>
      <c r="AU38" s="6">
        <v>0</v>
      </c>
      <c r="AV38" s="2">
        <v>0</v>
      </c>
      <c r="AW38" s="4">
        <v>27.98</v>
      </c>
      <c r="AX38" s="4">
        <v>37.480000000000004</v>
      </c>
      <c r="AY38" s="6">
        <v>0</v>
      </c>
      <c r="AZ38" s="4">
        <v>26.744999999999997</v>
      </c>
      <c r="BA38" s="4">
        <v>43.545000000000002</v>
      </c>
      <c r="BB38" s="6">
        <v>0</v>
      </c>
      <c r="BC38" s="4">
        <v>27.745000000000001</v>
      </c>
      <c r="BD38" s="4">
        <v>44.144999999999996</v>
      </c>
      <c r="BE38" s="6">
        <v>0</v>
      </c>
      <c r="BI38" s="6">
        <f>IF(AND(BF38&gt;=$L38,BG38&gt;=$M38,BH38&gt;=$N38),1,0)</f>
        <v>0</v>
      </c>
      <c r="BL38" s="6">
        <f>IF(AND(BJ38&gt;=$O38,BK38&gt;=$P38),1,0)</f>
        <v>0</v>
      </c>
      <c r="BO38" s="6">
        <f>IF(AND(BM38&gt;=$O38,BN38&gt;=$P38),1,0)</f>
        <v>0</v>
      </c>
      <c r="BS38" s="6">
        <f t="shared" si="0"/>
        <v>0</v>
      </c>
      <c r="BV38" s="6">
        <f t="shared" si="1"/>
        <v>0</v>
      </c>
      <c r="BY38" s="6">
        <f t="shared" si="2"/>
        <v>0</v>
      </c>
    </row>
    <row r="39" spans="1:77" x14ac:dyDescent="0.3">
      <c r="A39" t="s">
        <v>362</v>
      </c>
      <c r="B39" t="s">
        <v>363</v>
      </c>
      <c r="C39" s="24">
        <v>2006</v>
      </c>
      <c r="D39" s="1">
        <v>14</v>
      </c>
      <c r="E39" t="s">
        <v>67</v>
      </c>
      <c r="F39" s="1" t="s">
        <v>71</v>
      </c>
      <c r="G39" t="s">
        <v>198</v>
      </c>
      <c r="H39" s="6">
        <f>U39+AE39+AO39+AY39+BI39+BS39</f>
        <v>0</v>
      </c>
      <c r="I39" s="6">
        <f>X39+AA39+AH39+AK39+AR39+AU39+BB39+BE39+BL39+BO39+BV39+BY39</f>
        <v>0</v>
      </c>
      <c r="J39" s="1" t="str">
        <f>IF(AND(H39&gt;0,I39&gt;0,K39&gt;=Q39),"Ja","Nein")</f>
        <v>Nein</v>
      </c>
      <c r="K39" s="4">
        <f>MAX(T39,AD39,AN39,AX39,BH39,BR39)+LARGE((T39,AD39,AN39,AX39,BH39,BR39),2)+MAX(W39,Z39,AG39,AJ39,AQ39,AT39,BA39,BD39,BK39,BN39,BU39,BX39)+LARGE((W39,Z39,AG39,AJ39,AQ39,AT39,BA39,BD39,BK39,BN39,BU39,BX39),2)</f>
        <v>163.84000000000003</v>
      </c>
      <c r="L39" s="2">
        <f>VLOOKUP(C39,Quali_W[#All],4,0)</f>
        <v>0</v>
      </c>
      <c r="M39" s="4">
        <f>VLOOKUP(C39,Quali_W[#All],5,0)</f>
        <v>31.2</v>
      </c>
      <c r="N39" s="4">
        <f>VLOOKUP(C39,Quali_W[#All],6,0)</f>
        <v>40.700000000000003</v>
      </c>
      <c r="O39" s="4">
        <f>VLOOKUP(C39,Quali_W[#All],7,0)</f>
        <v>29.8</v>
      </c>
      <c r="P39" s="4">
        <f>VLOOKUP(C39,Quali_W[#All],8,0)</f>
        <v>47.1</v>
      </c>
      <c r="Q39" s="4">
        <f>VLOOKUP(C39,Quali_W[#All],9,0)</f>
        <v>175.6</v>
      </c>
      <c r="R39" s="2">
        <v>0</v>
      </c>
      <c r="S39" s="4">
        <v>27.240000000000002</v>
      </c>
      <c r="T39" s="4">
        <v>36.64</v>
      </c>
      <c r="U39" s="6">
        <v>0</v>
      </c>
      <c r="V39" s="4">
        <v>26.42</v>
      </c>
      <c r="W39" s="4">
        <v>43.02</v>
      </c>
      <c r="X39" s="6">
        <v>0</v>
      </c>
      <c r="Y39" s="4">
        <v>0</v>
      </c>
      <c r="Z39" s="4">
        <v>0</v>
      </c>
      <c r="AA39" s="6">
        <v>0</v>
      </c>
      <c r="AB39" s="2">
        <v>0</v>
      </c>
      <c r="AC39" s="4">
        <v>0</v>
      </c>
      <c r="AD39" s="4">
        <v>0</v>
      </c>
      <c r="AE39" s="6">
        <v>0</v>
      </c>
      <c r="AF39" s="4">
        <v>0</v>
      </c>
      <c r="AG39" s="4">
        <v>0</v>
      </c>
      <c r="AH39" s="6">
        <v>0</v>
      </c>
      <c r="AI39" s="4">
        <v>0</v>
      </c>
      <c r="AJ39" s="4">
        <v>0</v>
      </c>
      <c r="AK39" s="6">
        <v>0</v>
      </c>
      <c r="AL39" s="2">
        <v>0</v>
      </c>
      <c r="AM39" s="4">
        <v>28.135000000000002</v>
      </c>
      <c r="AN39" s="4">
        <v>37.435000000000002</v>
      </c>
      <c r="AO39" s="6">
        <v>0</v>
      </c>
      <c r="AP39" s="4">
        <v>27.285</v>
      </c>
      <c r="AQ39" s="4">
        <v>43.984999999999999</v>
      </c>
      <c r="AR39" s="6">
        <v>0</v>
      </c>
      <c r="AS39" s="4">
        <v>27.76</v>
      </c>
      <c r="AT39" s="4">
        <v>44.46</v>
      </c>
      <c r="AU39" s="6">
        <v>0</v>
      </c>
      <c r="AV39" s="2">
        <v>0</v>
      </c>
      <c r="AW39" s="4">
        <v>28.36</v>
      </c>
      <c r="AX39" s="4">
        <v>37.96</v>
      </c>
      <c r="AY39" s="6">
        <v>0</v>
      </c>
      <c r="AZ39" s="4">
        <v>26.564999999999998</v>
      </c>
      <c r="BA39" s="4">
        <v>43.064999999999998</v>
      </c>
      <c r="BB39" s="6">
        <v>0</v>
      </c>
      <c r="BC39" s="4">
        <v>0</v>
      </c>
      <c r="BD39" s="4">
        <v>0</v>
      </c>
      <c r="BE39" s="6">
        <v>0</v>
      </c>
      <c r="BI39" s="6">
        <f>IF(AND(BF39&gt;=$L39,BG39&gt;=$M39,BH39&gt;=$N39),1,0)</f>
        <v>0</v>
      </c>
      <c r="BL39" s="6">
        <f>IF(AND(BJ39&gt;=$O39,BK39&gt;=$P39),1,0)</f>
        <v>0</v>
      </c>
      <c r="BO39" s="6">
        <f>IF(AND(BM39&gt;=$O39,BN39&gt;=$P39),1,0)</f>
        <v>0</v>
      </c>
      <c r="BS39" s="6">
        <f t="shared" si="0"/>
        <v>0</v>
      </c>
      <c r="BV39" s="6">
        <f t="shared" si="1"/>
        <v>0</v>
      </c>
      <c r="BY39" s="6">
        <f t="shared" si="2"/>
        <v>0</v>
      </c>
    </row>
    <row r="40" spans="1:77" x14ac:dyDescent="0.3">
      <c r="A40" t="s">
        <v>349</v>
      </c>
      <c r="B40" t="s">
        <v>350</v>
      </c>
      <c r="C40" s="1">
        <v>2004</v>
      </c>
      <c r="D40" s="1">
        <v>16</v>
      </c>
      <c r="E40" t="s">
        <v>63</v>
      </c>
      <c r="F40" s="1" t="s">
        <v>71</v>
      </c>
      <c r="G40" t="s">
        <v>186</v>
      </c>
      <c r="H40" s="6">
        <f>U40+AE40+AO40+AY40+BI40+BS40</f>
        <v>0</v>
      </c>
      <c r="I40" s="6">
        <f>X40+AA40+AH40+AK40+AR40+AU40+BB40+BE40+BL40+BO40+BV40+BY40</f>
        <v>0</v>
      </c>
      <c r="J40" s="1" t="str">
        <f>IF(AND(H40&gt;0,I40&gt;0,K40&gt;=Q40),"Ja","Nein")</f>
        <v>Nein</v>
      </c>
      <c r="K40" s="4">
        <f>MAX(T40,AD40,AN40,AX40,BH40,BR40)+LARGE((T40,AD40,AN40,AX40,BH40,BR40),2)+MAX(W40,Z40,AG40,AJ40,AQ40,AT40,BA40,BD40,BK40,BN40,BU40,BX40)+LARGE((W40,Z40,AG40,AJ40,AQ40,AT40,BA40,BD40,BK40,BN40,BU40,BX40),2)</f>
        <v>163.81</v>
      </c>
      <c r="L40" s="2">
        <f>VLOOKUP(C40,Quali_W[#All],4,0)</f>
        <v>0</v>
      </c>
      <c r="M40" s="4">
        <f>VLOOKUP(C40,Quali_W[#All],5,0)</f>
        <v>31.8</v>
      </c>
      <c r="N40" s="4">
        <f>VLOOKUP(C40,Quali_W[#All],6,0)</f>
        <v>41.3</v>
      </c>
      <c r="O40" s="4">
        <f>VLOOKUP(C40,Quali_W[#All],7,0)</f>
        <v>30.2</v>
      </c>
      <c r="P40" s="4">
        <f>VLOOKUP(C40,Quali_W[#All],8,0)</f>
        <v>48.1</v>
      </c>
      <c r="Q40" s="4">
        <f>VLOOKUP(C40,Quali_W[#All],9,0)</f>
        <v>178.8</v>
      </c>
      <c r="R40" s="2">
        <v>0</v>
      </c>
      <c r="S40" s="4">
        <v>27.935000000000002</v>
      </c>
      <c r="T40" s="4">
        <v>37.535000000000004</v>
      </c>
      <c r="U40" s="6">
        <v>0</v>
      </c>
      <c r="V40" s="4">
        <v>26.39</v>
      </c>
      <c r="W40" s="4">
        <v>43.69</v>
      </c>
      <c r="X40" s="6">
        <v>0</v>
      </c>
      <c r="Y40" s="4">
        <v>0</v>
      </c>
      <c r="Z40" s="4">
        <v>0</v>
      </c>
      <c r="AA40" s="6">
        <v>0</v>
      </c>
      <c r="AB40" s="2">
        <v>0</v>
      </c>
      <c r="AC40" s="4">
        <v>0</v>
      </c>
      <c r="AD40" s="4">
        <v>0</v>
      </c>
      <c r="AE40" s="6">
        <v>0</v>
      </c>
      <c r="AF40" s="4">
        <v>0</v>
      </c>
      <c r="AG40" s="4">
        <v>0</v>
      </c>
      <c r="AH40" s="6">
        <v>0</v>
      </c>
      <c r="AI40" s="4">
        <v>0</v>
      </c>
      <c r="AJ40" s="4">
        <v>0</v>
      </c>
      <c r="AK40" s="6">
        <v>0</v>
      </c>
      <c r="AL40" s="2">
        <v>0</v>
      </c>
      <c r="AM40" s="4">
        <v>27.84</v>
      </c>
      <c r="AN40" s="4">
        <v>34.94</v>
      </c>
      <c r="AO40" s="6">
        <v>0</v>
      </c>
      <c r="AP40" s="4">
        <v>27.245000000000001</v>
      </c>
      <c r="AQ40" s="4">
        <v>44.145000000000003</v>
      </c>
      <c r="AR40" s="6">
        <v>0</v>
      </c>
      <c r="AS40" s="4">
        <v>0</v>
      </c>
      <c r="AT40" s="4">
        <v>0</v>
      </c>
      <c r="AU40" s="6">
        <v>0</v>
      </c>
      <c r="AV40" s="2">
        <v>0</v>
      </c>
      <c r="AW40" s="4">
        <v>28.855</v>
      </c>
      <c r="AX40" s="4">
        <v>38.155000000000001</v>
      </c>
      <c r="AY40" s="6">
        <v>0</v>
      </c>
      <c r="AZ40" s="4">
        <v>27.274999999999999</v>
      </c>
      <c r="BA40" s="4">
        <v>43.974999999999994</v>
      </c>
      <c r="BB40" s="6">
        <v>0</v>
      </c>
      <c r="BC40" s="4">
        <v>0</v>
      </c>
      <c r="BD40" s="4">
        <v>0</v>
      </c>
      <c r="BE40" s="6">
        <v>0</v>
      </c>
      <c r="BI40" s="6">
        <f>IF(AND(BF40&gt;=$L40,BG40&gt;=$M40,BH40&gt;=$N40),1,0)</f>
        <v>0</v>
      </c>
      <c r="BL40" s="6">
        <f>IF(AND(BJ40&gt;=$O40,BK40&gt;=$P40),1,0)</f>
        <v>0</v>
      </c>
      <c r="BO40" s="6">
        <f>IF(AND(BM40&gt;=$O40,BN40&gt;=$P40),1,0)</f>
        <v>0</v>
      </c>
      <c r="BS40" s="6">
        <f t="shared" si="0"/>
        <v>0</v>
      </c>
      <c r="BV40" s="6">
        <f t="shared" si="1"/>
        <v>0</v>
      </c>
      <c r="BY40" s="6">
        <f t="shared" si="2"/>
        <v>0</v>
      </c>
    </row>
    <row r="41" spans="1:77" x14ac:dyDescent="0.3">
      <c r="A41" t="s">
        <v>379</v>
      </c>
      <c r="B41" t="s">
        <v>380</v>
      </c>
      <c r="C41" s="24">
        <v>2007</v>
      </c>
      <c r="D41" s="1">
        <v>13</v>
      </c>
      <c r="E41" t="s">
        <v>145</v>
      </c>
      <c r="F41" s="1" t="s">
        <v>71</v>
      </c>
      <c r="G41" t="s">
        <v>215</v>
      </c>
      <c r="H41" s="6">
        <f>U41+AE41+AO41+AY41+BI41+BS41</f>
        <v>0</v>
      </c>
      <c r="I41" s="6">
        <f>X41+AA41+AH41+AK41+AR41+AU41+BB41+BE41+BL41+BO41+BV41+BY41</f>
        <v>0</v>
      </c>
      <c r="J41" s="1" t="str">
        <f>IF(AND(H41&gt;0,I41&gt;0,K41&gt;=Q41),"Ja","Nein")</f>
        <v>Nein</v>
      </c>
      <c r="K41" s="4">
        <f>MAX(T41,AD41,AN41,AX41,BH41,BR41)+LARGE((T41,AD41,AN41,AX41,BH41,BR41),2)+MAX(W41,Z41,AG41,AJ41,AQ41,AT41,BA41,BD41,BK41,BN41,BU41,BX41)+LARGE((W41,Z41,AG41,AJ41,AQ41,AT41,BA41,BD41,BK41,BN41,BU41,BX41),2)</f>
        <v>163.49</v>
      </c>
      <c r="L41" s="2">
        <f>VLOOKUP(C41,Quali_W[#All],4,0)</f>
        <v>0</v>
      </c>
      <c r="M41" s="4">
        <f>VLOOKUP(C41,Quali_W[#All],5,0)</f>
        <v>31.6</v>
      </c>
      <c r="N41" s="4">
        <f>VLOOKUP(C41,Quali_W[#All],6,0)</f>
        <v>41.1</v>
      </c>
      <c r="O41" s="4">
        <f>VLOOKUP(C41,Quali_W[#All],7,0)</f>
        <v>29.6</v>
      </c>
      <c r="P41" s="4">
        <f>VLOOKUP(C41,Quali_W[#All],8,0)</f>
        <v>46.7</v>
      </c>
      <c r="Q41" s="4">
        <f>VLOOKUP(C41,Quali_W[#All],9,0)</f>
        <v>175.6</v>
      </c>
      <c r="R41" s="2">
        <v>0</v>
      </c>
      <c r="S41" s="4">
        <v>28.655000000000001</v>
      </c>
      <c r="T41" s="4">
        <v>38.155000000000001</v>
      </c>
      <c r="U41" s="6">
        <v>0</v>
      </c>
      <c r="V41" s="4">
        <v>26.840000000000003</v>
      </c>
      <c r="W41" s="4">
        <v>42.239999999999995</v>
      </c>
      <c r="X41" s="6">
        <v>0</v>
      </c>
      <c r="Y41" s="4">
        <v>27.28</v>
      </c>
      <c r="Z41" s="4">
        <v>42.08</v>
      </c>
      <c r="AA41" s="6">
        <v>0</v>
      </c>
      <c r="AB41" s="2">
        <v>0</v>
      </c>
      <c r="AC41" s="4">
        <v>0</v>
      </c>
      <c r="AD41" s="4">
        <v>0</v>
      </c>
      <c r="AE41" s="6">
        <v>0</v>
      </c>
      <c r="AF41" s="4">
        <v>0</v>
      </c>
      <c r="AG41" s="4">
        <v>0</v>
      </c>
      <c r="AH41" s="6">
        <v>0</v>
      </c>
      <c r="AI41" s="4">
        <v>0</v>
      </c>
      <c r="AJ41" s="4">
        <v>0</v>
      </c>
      <c r="AK41" s="6">
        <v>0</v>
      </c>
      <c r="AL41" s="2">
        <v>0</v>
      </c>
      <c r="AM41" s="4">
        <v>29.145</v>
      </c>
      <c r="AN41" s="4">
        <v>38.744999999999997</v>
      </c>
      <c r="AO41" s="6">
        <v>0</v>
      </c>
      <c r="AP41" s="4">
        <v>26.86</v>
      </c>
      <c r="AQ41" s="4">
        <v>42.86</v>
      </c>
      <c r="AR41" s="6">
        <v>0</v>
      </c>
      <c r="AS41" s="4">
        <v>27.63</v>
      </c>
      <c r="AT41" s="4">
        <v>43.73</v>
      </c>
      <c r="AU41" s="6">
        <v>0</v>
      </c>
      <c r="AV41" s="2">
        <v>0</v>
      </c>
      <c r="AW41" s="4">
        <v>0</v>
      </c>
      <c r="AX41" s="4">
        <v>0</v>
      </c>
      <c r="AY41" s="6">
        <v>0</v>
      </c>
      <c r="AZ41" s="4">
        <v>0</v>
      </c>
      <c r="BA41" s="4">
        <v>0</v>
      </c>
      <c r="BB41" s="6">
        <v>0</v>
      </c>
      <c r="BC41" s="4">
        <v>0</v>
      </c>
      <c r="BD41" s="4">
        <v>0</v>
      </c>
      <c r="BE41" s="6">
        <v>0</v>
      </c>
      <c r="BI41" s="6">
        <f>IF(AND(BF41&gt;=$L41,BG41&gt;=$M41,BH41&gt;=$N41),1,0)</f>
        <v>0</v>
      </c>
      <c r="BL41" s="6">
        <f>IF(AND(BJ41&gt;=$O41,BK41&gt;=$P41),1,0)</f>
        <v>0</v>
      </c>
      <c r="BO41" s="6">
        <f>IF(AND(BM41&gt;=$O41,BN41&gt;=$P41),1,0)</f>
        <v>0</v>
      </c>
      <c r="BS41" s="6">
        <f t="shared" si="0"/>
        <v>0</v>
      </c>
      <c r="BV41" s="6">
        <f t="shared" si="1"/>
        <v>0</v>
      </c>
      <c r="BY41" s="6">
        <f t="shared" si="2"/>
        <v>0</v>
      </c>
    </row>
    <row r="42" spans="1:77" x14ac:dyDescent="0.3">
      <c r="A42" t="s">
        <v>360</v>
      </c>
      <c r="B42" t="s">
        <v>361</v>
      </c>
      <c r="C42" s="24">
        <v>2005</v>
      </c>
      <c r="D42" s="1">
        <v>15</v>
      </c>
      <c r="E42" t="s">
        <v>337</v>
      </c>
      <c r="F42" s="1" t="s">
        <v>71</v>
      </c>
      <c r="G42" t="s">
        <v>196</v>
      </c>
      <c r="H42" s="6">
        <f>U42+AE42+AO42+AY42+BI42+BS42</f>
        <v>0</v>
      </c>
      <c r="I42" s="6">
        <f>X42+AA42+AH42+AK42+AR42+AU42+BB42+BE42+BL42+BO42+BV42+BY42</f>
        <v>0</v>
      </c>
      <c r="J42" s="1" t="str">
        <f>IF(AND(H42&gt;0,I42&gt;0,K42&gt;=Q42),"Ja","Nein")</f>
        <v>Nein</v>
      </c>
      <c r="K42" s="4">
        <f>MAX(T42,AD42,AN42,AX42,BH42,BR42)+LARGE((T42,AD42,AN42,AX42,BH42,BR42),2)+MAX(W42,Z42,AG42,AJ42,AQ42,AT42,BA42,BD42,BK42,BN42,BU42,BX42)+LARGE((W42,Z42,AG42,AJ42,AQ42,AT42,BA42,BD42,BK42,BN42,BU42,BX42),2)</f>
        <v>162.19999999999999</v>
      </c>
      <c r="L42" s="2">
        <f>VLOOKUP(C42,Quali_W[#All],4,0)</f>
        <v>0</v>
      </c>
      <c r="M42" s="4">
        <f>VLOOKUP(C42,Quali_W[#All],5,0)</f>
        <v>31.6</v>
      </c>
      <c r="N42" s="4">
        <f>VLOOKUP(C42,Quali_W[#All],6,0)</f>
        <v>41.1</v>
      </c>
      <c r="O42" s="4">
        <f>VLOOKUP(C42,Quali_W[#All],7,0)</f>
        <v>30</v>
      </c>
      <c r="P42" s="4">
        <f>VLOOKUP(C42,Quali_W[#All],8,0)</f>
        <v>47.5</v>
      </c>
      <c r="Q42" s="4">
        <f>VLOOKUP(C42,Quali_W[#All],9,0)</f>
        <v>177.2</v>
      </c>
      <c r="R42" s="2">
        <v>0</v>
      </c>
      <c r="S42" s="4">
        <v>28.315000000000001</v>
      </c>
      <c r="T42" s="4">
        <v>37.914999999999999</v>
      </c>
      <c r="U42" s="6">
        <v>0</v>
      </c>
      <c r="V42" s="4">
        <v>28.12</v>
      </c>
      <c r="W42" s="4">
        <v>43.92</v>
      </c>
      <c r="X42" s="6">
        <v>0</v>
      </c>
      <c r="Y42" s="4">
        <v>27.82</v>
      </c>
      <c r="Z42" s="4">
        <v>43.220000000000006</v>
      </c>
      <c r="AA42" s="6">
        <v>0</v>
      </c>
      <c r="AB42" s="2">
        <v>0</v>
      </c>
      <c r="AC42" s="4">
        <v>0</v>
      </c>
      <c r="AD42" s="4">
        <v>0</v>
      </c>
      <c r="AE42" s="6">
        <v>0</v>
      </c>
      <c r="AF42" s="4">
        <v>0</v>
      </c>
      <c r="AG42" s="4">
        <v>0</v>
      </c>
      <c r="AH42" s="6">
        <v>0</v>
      </c>
      <c r="AI42" s="4">
        <v>0</v>
      </c>
      <c r="AJ42" s="4">
        <v>0</v>
      </c>
      <c r="AK42" s="6">
        <v>0</v>
      </c>
      <c r="AL42" s="2">
        <v>0</v>
      </c>
      <c r="AM42" s="4">
        <v>24.85</v>
      </c>
      <c r="AN42" s="4">
        <v>33.65</v>
      </c>
      <c r="AO42" s="6">
        <v>0</v>
      </c>
      <c r="AP42" s="4">
        <v>27.965</v>
      </c>
      <c r="AQ42" s="4">
        <v>44.365000000000002</v>
      </c>
      <c r="AR42" s="6">
        <v>0</v>
      </c>
      <c r="AS42" s="4">
        <v>0</v>
      </c>
      <c r="AT42" s="4">
        <v>0</v>
      </c>
      <c r="AU42" s="6">
        <v>0</v>
      </c>
      <c r="AV42" s="2">
        <v>0</v>
      </c>
      <c r="AW42" s="4">
        <v>26.6</v>
      </c>
      <c r="AX42" s="4">
        <v>36</v>
      </c>
      <c r="AY42" s="6">
        <v>0</v>
      </c>
      <c r="AZ42" s="4">
        <v>7.931</v>
      </c>
      <c r="BA42" s="4">
        <v>13.530999999999999</v>
      </c>
      <c r="BB42" s="6">
        <v>0</v>
      </c>
      <c r="BC42" s="4">
        <v>0</v>
      </c>
      <c r="BD42" s="4">
        <v>0</v>
      </c>
      <c r="BE42" s="6">
        <v>0</v>
      </c>
      <c r="BI42" s="6">
        <f>IF(AND(BF42&gt;=$L42,BG42&gt;=$M42,BH42&gt;=$N42),1,0)</f>
        <v>0</v>
      </c>
      <c r="BL42" s="6">
        <f>IF(AND(BJ42&gt;=$O42,BK42&gt;=$P42),1,0)</f>
        <v>0</v>
      </c>
      <c r="BO42" s="6">
        <f>IF(AND(BM42&gt;=$O42,BN42&gt;=$P42),1,0)</f>
        <v>0</v>
      </c>
      <c r="BS42" s="6">
        <f t="shared" si="0"/>
        <v>0</v>
      </c>
      <c r="BV42" s="6">
        <f t="shared" si="1"/>
        <v>0</v>
      </c>
      <c r="BY42" s="6">
        <f t="shared" si="2"/>
        <v>0</v>
      </c>
    </row>
    <row r="43" spans="1:77" x14ac:dyDescent="0.3">
      <c r="A43" t="s">
        <v>396</v>
      </c>
      <c r="B43" t="s">
        <v>397</v>
      </c>
      <c r="C43" s="24">
        <v>2008</v>
      </c>
      <c r="D43" s="1">
        <v>12</v>
      </c>
      <c r="E43" t="s">
        <v>325</v>
      </c>
      <c r="F43" s="1" t="s">
        <v>71</v>
      </c>
      <c r="G43" t="s">
        <v>226</v>
      </c>
      <c r="H43" s="6">
        <f>U43+AE43+AO43+AY43+BI43+BS43</f>
        <v>0</v>
      </c>
      <c r="I43" s="6">
        <f>X43+AA43+AH43+AK43+AR43+AU43+BB43+BE43+BL43+BO43+BV43+BY43</f>
        <v>0</v>
      </c>
      <c r="J43" s="1" t="str">
        <f>IF(AND(H43&gt;0,I43&gt;0,K43&gt;=Q43),"Ja","Nein")</f>
        <v>Nein</v>
      </c>
      <c r="K43" s="4">
        <f>MAX(T43,AD43,AN43,AX43,BH43,BR43)+LARGE((T43,AD43,AN43,AX43,BH43,BR43),2)+MAX(W43,Z43,AG43,AJ43,AQ43,AT43,BA43,BD43,BK43,BN43,BU43,BX43)+LARGE((W43,Z43,AG43,AJ43,AQ43,AT43,BA43,BD43,BK43,BN43,BU43,BX43),2)</f>
        <v>161.745</v>
      </c>
      <c r="L43" s="2">
        <f>VLOOKUP(C43,Quali_W[#All],4,0)</f>
        <v>0</v>
      </c>
      <c r="M43" s="4">
        <f>VLOOKUP(C43,Quali_W[#All],5,0)</f>
        <v>31.2</v>
      </c>
      <c r="N43" s="4">
        <f>VLOOKUP(C43,Quali_W[#All],6,0)</f>
        <v>40.700000000000003</v>
      </c>
      <c r="O43" s="4">
        <f>VLOOKUP(C43,Quali_W[#All],7,0)</f>
        <v>29.4</v>
      </c>
      <c r="P43" s="4">
        <f>VLOOKUP(C43,Quali_W[#All],8,0)</f>
        <v>46.3</v>
      </c>
      <c r="Q43" s="4">
        <f>VLOOKUP(C43,Quali_W[#All],9,0)</f>
        <v>174</v>
      </c>
      <c r="R43" s="2">
        <v>0</v>
      </c>
      <c r="S43" s="4">
        <v>28.64</v>
      </c>
      <c r="T43" s="4">
        <v>38.04</v>
      </c>
      <c r="U43" s="6">
        <v>0</v>
      </c>
      <c r="V43" s="4">
        <v>28.980000000000004</v>
      </c>
      <c r="W43" s="4">
        <v>42.780000000000008</v>
      </c>
      <c r="X43" s="6">
        <v>0</v>
      </c>
      <c r="Y43" s="4">
        <v>28.735000000000003</v>
      </c>
      <c r="Z43" s="4">
        <v>42.734999999999999</v>
      </c>
      <c r="AA43" s="6">
        <v>0</v>
      </c>
      <c r="AB43" s="2">
        <v>0</v>
      </c>
      <c r="AC43" s="4">
        <v>0</v>
      </c>
      <c r="AD43" s="4">
        <v>0</v>
      </c>
      <c r="AE43" s="6">
        <v>0</v>
      </c>
      <c r="AF43" s="4">
        <v>0</v>
      </c>
      <c r="AG43" s="4">
        <v>0</v>
      </c>
      <c r="AH43" s="6">
        <v>0</v>
      </c>
      <c r="AI43" s="4">
        <v>0</v>
      </c>
      <c r="AJ43" s="4">
        <v>0</v>
      </c>
      <c r="AK43" s="6">
        <v>0</v>
      </c>
      <c r="AL43" s="2">
        <v>0</v>
      </c>
      <c r="AM43" s="4">
        <v>28.99</v>
      </c>
      <c r="AN43" s="4">
        <v>38.19</v>
      </c>
      <c r="AO43" s="6">
        <v>0</v>
      </c>
      <c r="AP43" s="4">
        <v>27.635000000000002</v>
      </c>
      <c r="AQ43" s="4">
        <v>41.835000000000001</v>
      </c>
      <c r="AR43" s="6">
        <v>0</v>
      </c>
      <c r="AS43" s="4">
        <v>0</v>
      </c>
      <c r="AT43" s="4">
        <v>0</v>
      </c>
      <c r="AU43" s="6">
        <v>0</v>
      </c>
      <c r="AV43" s="2">
        <v>0</v>
      </c>
      <c r="AW43" s="4">
        <v>28.12</v>
      </c>
      <c r="AX43" s="4">
        <v>38.020000000000003</v>
      </c>
      <c r="AY43" s="6">
        <v>0</v>
      </c>
      <c r="AZ43" s="4">
        <v>27.945</v>
      </c>
      <c r="BA43" s="4">
        <v>42.244999999999997</v>
      </c>
      <c r="BB43" s="6">
        <v>0</v>
      </c>
      <c r="BC43" s="4">
        <v>0</v>
      </c>
      <c r="BD43" s="4">
        <v>0</v>
      </c>
      <c r="BE43" s="6">
        <v>0</v>
      </c>
      <c r="BI43" s="6">
        <f>IF(AND(BF43&gt;=$L43,BG43&gt;=$M43,BH43&gt;=$N43),1,0)</f>
        <v>0</v>
      </c>
      <c r="BL43" s="6">
        <f>IF(AND(BJ43&gt;=$O43,BK43&gt;=$P43),1,0)</f>
        <v>0</v>
      </c>
      <c r="BO43" s="6">
        <f>IF(AND(BM43&gt;=$O43,BN43&gt;=$P43),1,0)</f>
        <v>0</v>
      </c>
      <c r="BS43" s="6">
        <f t="shared" si="0"/>
        <v>0</v>
      </c>
      <c r="BV43" s="6">
        <f t="shared" si="1"/>
        <v>0</v>
      </c>
      <c r="BY43" s="6">
        <f t="shared" si="2"/>
        <v>0</v>
      </c>
    </row>
    <row r="44" spans="1:77" x14ac:dyDescent="0.3">
      <c r="A44" t="s">
        <v>390</v>
      </c>
      <c r="B44" t="s">
        <v>391</v>
      </c>
      <c r="C44" s="24">
        <v>2008</v>
      </c>
      <c r="D44" s="1">
        <v>12</v>
      </c>
      <c r="E44" t="s">
        <v>147</v>
      </c>
      <c r="F44" s="1" t="s">
        <v>71</v>
      </c>
      <c r="G44" t="s">
        <v>222</v>
      </c>
      <c r="H44" s="6">
        <f>U44+AE44+AO44+AY44+BI44+BS44</f>
        <v>0</v>
      </c>
      <c r="I44" s="6">
        <f>X44+AA44+AH44+AK44+AR44+AU44+BB44+BE44+BL44+BO44+BV44+BY44</f>
        <v>0</v>
      </c>
      <c r="J44" s="1" t="str">
        <f>IF(AND(H44&gt;0,I44&gt;0,K44&gt;=Q44),"Ja","Nein")</f>
        <v>Nein</v>
      </c>
      <c r="K44" s="4">
        <f>MAX(T44,AD44,AN44,AX44,BH44,BR44)+LARGE((T44,AD44,AN44,AX44,BH44,BR44),2)+MAX(W44,Z44,AG44,AJ44,AQ44,AT44,BA44,BD44,BK44,BN44,BU44,BX44)+LARGE((W44,Z44,AG44,AJ44,AQ44,AT44,BA44,BD44,BK44,BN44,BU44,BX44),2)</f>
        <v>161.39999999999998</v>
      </c>
      <c r="L44" s="2">
        <f>VLOOKUP(C44,Quali_W[#All],4,0)</f>
        <v>0</v>
      </c>
      <c r="M44" s="4">
        <f>VLOOKUP(C44,Quali_W[#All],5,0)</f>
        <v>31.2</v>
      </c>
      <c r="N44" s="4">
        <f>VLOOKUP(C44,Quali_W[#All],6,0)</f>
        <v>40.700000000000003</v>
      </c>
      <c r="O44" s="4">
        <f>VLOOKUP(C44,Quali_W[#All],7,0)</f>
        <v>29.4</v>
      </c>
      <c r="P44" s="4">
        <f>VLOOKUP(C44,Quali_W[#All],8,0)</f>
        <v>46.3</v>
      </c>
      <c r="Q44" s="4">
        <f>VLOOKUP(C44,Quali_W[#All],9,0)</f>
        <v>174</v>
      </c>
      <c r="R44" s="2">
        <v>0</v>
      </c>
      <c r="S44" s="4">
        <v>26.285000000000004</v>
      </c>
      <c r="T44" s="4">
        <v>35.785000000000004</v>
      </c>
      <c r="U44" s="6">
        <v>0</v>
      </c>
      <c r="V44" s="4">
        <v>24.925000000000001</v>
      </c>
      <c r="W44" s="4">
        <v>40.325000000000003</v>
      </c>
      <c r="X44" s="6">
        <v>0</v>
      </c>
      <c r="Y44" s="4">
        <v>0</v>
      </c>
      <c r="Z44" s="4">
        <v>0</v>
      </c>
      <c r="AA44" s="6">
        <v>0</v>
      </c>
      <c r="AB44" s="2">
        <v>0</v>
      </c>
      <c r="AC44" s="4">
        <v>0</v>
      </c>
      <c r="AD44" s="4">
        <v>0</v>
      </c>
      <c r="AE44" s="6">
        <v>0</v>
      </c>
      <c r="AF44" s="4">
        <v>0</v>
      </c>
      <c r="AG44" s="4">
        <v>0</v>
      </c>
      <c r="AH44" s="6">
        <v>0</v>
      </c>
      <c r="AI44" s="4">
        <v>0</v>
      </c>
      <c r="AJ44" s="4">
        <v>0</v>
      </c>
      <c r="AK44" s="6">
        <v>0</v>
      </c>
      <c r="AL44" s="2">
        <v>0</v>
      </c>
      <c r="AM44" s="4">
        <v>28.074999999999999</v>
      </c>
      <c r="AN44" s="4">
        <v>37.575000000000003</v>
      </c>
      <c r="AO44" s="6">
        <v>0</v>
      </c>
      <c r="AP44" s="4">
        <v>27.555</v>
      </c>
      <c r="AQ44" s="4">
        <v>43.255000000000003</v>
      </c>
      <c r="AR44" s="6">
        <v>0</v>
      </c>
      <c r="AS44" s="4">
        <v>25.385000000000002</v>
      </c>
      <c r="AT44" s="4">
        <v>39.185000000000002</v>
      </c>
      <c r="AU44" s="6">
        <v>0</v>
      </c>
      <c r="AV44" s="2">
        <v>0</v>
      </c>
      <c r="AW44" s="4">
        <v>28.725000000000001</v>
      </c>
      <c r="AX44" s="4">
        <v>38.424999999999997</v>
      </c>
      <c r="AY44" s="6">
        <v>0</v>
      </c>
      <c r="AZ44" s="4">
        <v>26.344999999999999</v>
      </c>
      <c r="BA44" s="4">
        <v>42.144999999999996</v>
      </c>
      <c r="BB44" s="6">
        <v>0</v>
      </c>
      <c r="BC44" s="4">
        <v>0</v>
      </c>
      <c r="BD44" s="4">
        <v>0</v>
      </c>
      <c r="BE44" s="6">
        <v>0</v>
      </c>
      <c r="BI44" s="6">
        <f>IF(AND(BF44&gt;=$L44,BG44&gt;=$M44,BH44&gt;=$N44),1,0)</f>
        <v>0</v>
      </c>
      <c r="BL44" s="6">
        <f>IF(AND(BJ44&gt;=$O44,BK44&gt;=$P44),1,0)</f>
        <v>0</v>
      </c>
      <c r="BO44" s="6">
        <f>IF(AND(BM44&gt;=$O44,BN44&gt;=$P44),1,0)</f>
        <v>0</v>
      </c>
      <c r="BS44" s="6">
        <f t="shared" si="0"/>
        <v>0</v>
      </c>
      <c r="BV44" s="6">
        <f t="shared" si="1"/>
        <v>0</v>
      </c>
      <c r="BY44" s="6">
        <f t="shared" si="2"/>
        <v>0</v>
      </c>
    </row>
    <row r="45" spans="1:77" x14ac:dyDescent="0.3">
      <c r="A45" t="s">
        <v>351</v>
      </c>
      <c r="B45" t="s">
        <v>352</v>
      </c>
      <c r="C45" s="1">
        <v>2005</v>
      </c>
      <c r="D45" s="1">
        <v>15</v>
      </c>
      <c r="E45" t="s">
        <v>283</v>
      </c>
      <c r="F45" s="1" t="s">
        <v>71</v>
      </c>
      <c r="G45" t="s">
        <v>188</v>
      </c>
      <c r="H45" s="6">
        <f>U45+AE45+AO45+AY45+BI45+BS45</f>
        <v>0</v>
      </c>
      <c r="I45" s="6">
        <f>X45+AA45+AH45+AK45+AR45+AU45+BB45+BE45+BL45+BO45+BV45+BY45</f>
        <v>0</v>
      </c>
      <c r="J45" s="1" t="str">
        <f>IF(AND(H45&gt;0,I45&gt;0,K45&gt;=Q45),"Ja","Nein")</f>
        <v>Nein</v>
      </c>
      <c r="K45" s="4">
        <f>MAX(T45,AD45,AN45,AX45,BH45,BR45)+LARGE((T45,AD45,AN45,AX45,BH45,BR45),2)+MAX(W45,Z45,AG45,AJ45,AQ45,AT45,BA45,BD45,BK45,BN45,BU45,BX45)+LARGE((W45,Z45,AG45,AJ45,AQ45,AT45,BA45,BD45,BK45,BN45,BU45,BX45),2)</f>
        <v>160.97000000000003</v>
      </c>
      <c r="L45" s="2">
        <f>VLOOKUP(C45,Quali_W[#All],4,0)</f>
        <v>0</v>
      </c>
      <c r="M45" s="4">
        <f>VLOOKUP(C45,Quali_W[#All],5,0)</f>
        <v>31.6</v>
      </c>
      <c r="N45" s="4">
        <f>VLOOKUP(C45,Quali_W[#All],6,0)</f>
        <v>41.1</v>
      </c>
      <c r="O45" s="4">
        <f>VLOOKUP(C45,Quali_W[#All],7,0)</f>
        <v>30</v>
      </c>
      <c r="P45" s="4">
        <f>VLOOKUP(C45,Quali_W[#All],8,0)</f>
        <v>47.5</v>
      </c>
      <c r="Q45" s="4">
        <f>VLOOKUP(C45,Quali_W[#All],9,0)</f>
        <v>177.2</v>
      </c>
      <c r="R45" s="2">
        <v>0</v>
      </c>
      <c r="S45" s="4">
        <v>25.660000000000004</v>
      </c>
      <c r="T45" s="4">
        <v>34.960000000000008</v>
      </c>
      <c r="U45" s="6">
        <v>0</v>
      </c>
      <c r="V45" s="4">
        <v>25.215000000000003</v>
      </c>
      <c r="W45" s="4">
        <v>40.914999999999999</v>
      </c>
      <c r="X45" s="6">
        <v>0</v>
      </c>
      <c r="Y45" s="4">
        <v>0</v>
      </c>
      <c r="Z45" s="4">
        <v>0</v>
      </c>
      <c r="AA45" s="6">
        <v>0</v>
      </c>
      <c r="AB45" s="2">
        <v>0</v>
      </c>
      <c r="AC45" s="4">
        <v>0</v>
      </c>
      <c r="AD45" s="4">
        <v>0</v>
      </c>
      <c r="AE45" s="6">
        <v>0</v>
      </c>
      <c r="AF45" s="4">
        <v>0</v>
      </c>
      <c r="AG45" s="4">
        <v>0</v>
      </c>
      <c r="AH45" s="6">
        <v>0</v>
      </c>
      <c r="AI45" s="4">
        <v>0</v>
      </c>
      <c r="AJ45" s="4">
        <v>0</v>
      </c>
      <c r="AK45" s="6">
        <v>0</v>
      </c>
      <c r="AL45" s="2">
        <v>0</v>
      </c>
      <c r="AM45" s="4">
        <v>27.54</v>
      </c>
      <c r="AN45" s="4">
        <v>37.340000000000003</v>
      </c>
      <c r="AO45" s="6">
        <v>0</v>
      </c>
      <c r="AP45" s="4">
        <v>27.945</v>
      </c>
      <c r="AQ45" s="4">
        <v>44.045000000000002</v>
      </c>
      <c r="AR45" s="6">
        <v>0</v>
      </c>
      <c r="AS45" s="4">
        <v>0</v>
      </c>
      <c r="AT45" s="4">
        <v>0</v>
      </c>
      <c r="AU45" s="6">
        <v>0</v>
      </c>
      <c r="AV45" s="2">
        <v>0</v>
      </c>
      <c r="AW45" s="4">
        <v>27.740000000000002</v>
      </c>
      <c r="AX45" s="4">
        <v>37.24</v>
      </c>
      <c r="AY45" s="6">
        <v>0</v>
      </c>
      <c r="AZ45" s="4">
        <v>26.045000000000002</v>
      </c>
      <c r="BA45" s="4">
        <v>42.344999999999999</v>
      </c>
      <c r="BB45" s="6">
        <v>0</v>
      </c>
      <c r="BC45" s="4">
        <v>0</v>
      </c>
      <c r="BD45" s="4">
        <v>0</v>
      </c>
      <c r="BE45" s="6">
        <v>0</v>
      </c>
      <c r="BI45" s="6">
        <f>IF(AND(BF45&gt;=$L45,BG45&gt;=$M45,BH45&gt;=$N45),1,0)</f>
        <v>0</v>
      </c>
      <c r="BL45" s="6">
        <f>IF(AND(BJ45&gt;=$O45,BK45&gt;=$P45),1,0)</f>
        <v>0</v>
      </c>
      <c r="BO45" s="6">
        <f>IF(AND(BM45&gt;=$O45,BN45&gt;=$P45),1,0)</f>
        <v>0</v>
      </c>
      <c r="BS45" s="6">
        <f t="shared" si="0"/>
        <v>0</v>
      </c>
      <c r="BV45" s="6">
        <f t="shared" si="1"/>
        <v>0</v>
      </c>
      <c r="BY45" s="6">
        <f t="shared" si="2"/>
        <v>0</v>
      </c>
    </row>
    <row r="46" spans="1:77" x14ac:dyDescent="0.3">
      <c r="A46" t="s">
        <v>286</v>
      </c>
      <c r="B46" t="s">
        <v>364</v>
      </c>
      <c r="C46" s="24">
        <v>2006</v>
      </c>
      <c r="D46" s="1">
        <v>14</v>
      </c>
      <c r="E46" t="s">
        <v>140</v>
      </c>
      <c r="F46" s="1" t="s">
        <v>71</v>
      </c>
      <c r="G46" t="s">
        <v>201</v>
      </c>
      <c r="H46" s="6">
        <f>U46+AE46+AO46+AY46+BI46+BS46</f>
        <v>0</v>
      </c>
      <c r="I46" s="6">
        <f>X46+AA46+AH46+AK46+AR46+AU46+BB46+BE46+BL46+BO46+BV46+BY46</f>
        <v>0</v>
      </c>
      <c r="J46" s="1" t="str">
        <f>IF(AND(H46&gt;0,I46&gt;0,K46&gt;=Q46),"Ja","Nein")</f>
        <v>Nein</v>
      </c>
      <c r="K46" s="4">
        <f>MAX(T46,AD46,AN46,AX46,BH46,BR46)+LARGE((T46,AD46,AN46,AX46,BH46,BR46),2)+MAX(W46,Z46,AG46,AJ46,AQ46,AT46,BA46,BD46,BK46,BN46,BU46,BX46)+LARGE((W46,Z46,AG46,AJ46,AQ46,AT46,BA46,BD46,BK46,BN46,BU46,BX46),2)</f>
        <v>160.5</v>
      </c>
      <c r="L46" s="2">
        <f>VLOOKUP(C46,Quali_W[#All],4,0)</f>
        <v>0</v>
      </c>
      <c r="M46" s="4">
        <f>VLOOKUP(C46,Quali_W[#All],5,0)</f>
        <v>31.2</v>
      </c>
      <c r="N46" s="4">
        <f>VLOOKUP(C46,Quali_W[#All],6,0)</f>
        <v>40.700000000000003</v>
      </c>
      <c r="O46" s="4">
        <f>VLOOKUP(C46,Quali_W[#All],7,0)</f>
        <v>29.8</v>
      </c>
      <c r="P46" s="4">
        <f>VLOOKUP(C46,Quali_W[#All],8,0)</f>
        <v>47.1</v>
      </c>
      <c r="Q46" s="4">
        <f>VLOOKUP(C46,Quali_W[#All],9,0)</f>
        <v>175.6</v>
      </c>
      <c r="R46" s="2">
        <v>0</v>
      </c>
      <c r="S46" s="4">
        <v>28.69</v>
      </c>
      <c r="T46" s="4">
        <v>38.39</v>
      </c>
      <c r="U46" s="6">
        <v>0</v>
      </c>
      <c r="V46" s="4">
        <v>28.42</v>
      </c>
      <c r="W46" s="4">
        <v>42.92</v>
      </c>
      <c r="X46" s="6">
        <v>0</v>
      </c>
      <c r="Y46" s="4">
        <v>0</v>
      </c>
      <c r="Z46" s="4">
        <v>0</v>
      </c>
      <c r="AA46" s="6">
        <v>0</v>
      </c>
      <c r="AB46" s="2">
        <v>0</v>
      </c>
      <c r="AC46" s="4">
        <v>0</v>
      </c>
      <c r="AD46" s="4">
        <v>0</v>
      </c>
      <c r="AE46" s="6">
        <v>0</v>
      </c>
      <c r="AF46" s="4">
        <v>0</v>
      </c>
      <c r="AG46" s="4">
        <v>0</v>
      </c>
      <c r="AH46" s="6">
        <v>0</v>
      </c>
      <c r="AI46" s="4">
        <v>0</v>
      </c>
      <c r="AJ46" s="4">
        <v>0</v>
      </c>
      <c r="AK46" s="6">
        <v>0</v>
      </c>
      <c r="AL46" s="2">
        <v>0</v>
      </c>
      <c r="AM46" s="4">
        <v>0</v>
      </c>
      <c r="AN46" s="4">
        <v>0</v>
      </c>
      <c r="AO46" s="6">
        <v>0</v>
      </c>
      <c r="AP46" s="4">
        <v>0</v>
      </c>
      <c r="AQ46" s="4">
        <v>0</v>
      </c>
      <c r="AR46" s="6">
        <v>0</v>
      </c>
      <c r="AS46" s="4">
        <v>0</v>
      </c>
      <c r="AT46" s="4">
        <v>0</v>
      </c>
      <c r="AU46" s="6">
        <v>0</v>
      </c>
      <c r="AV46" s="2">
        <v>0</v>
      </c>
      <c r="AW46" s="4">
        <v>28.78</v>
      </c>
      <c r="AX46" s="4">
        <v>35.78</v>
      </c>
      <c r="AY46" s="6">
        <v>0</v>
      </c>
      <c r="AZ46" s="4">
        <v>27.61</v>
      </c>
      <c r="BA46" s="4">
        <v>43.41</v>
      </c>
      <c r="BB46" s="6">
        <v>0</v>
      </c>
      <c r="BC46" s="4">
        <v>0</v>
      </c>
      <c r="BD46" s="4">
        <v>0</v>
      </c>
      <c r="BE46" s="6">
        <v>0</v>
      </c>
      <c r="BI46" s="6">
        <f>IF(AND(BF46&gt;=$L46,BG46&gt;=$M46,BH46&gt;=$N46),1,0)</f>
        <v>0</v>
      </c>
      <c r="BL46" s="6">
        <f>IF(AND(BJ46&gt;=$O46,BK46&gt;=$P46),1,0)</f>
        <v>0</v>
      </c>
      <c r="BO46" s="6">
        <f>IF(AND(BM46&gt;=$O46,BN46&gt;=$P46),1,0)</f>
        <v>0</v>
      </c>
      <c r="BS46" s="6">
        <f t="shared" si="0"/>
        <v>0</v>
      </c>
      <c r="BV46" s="6">
        <f t="shared" si="1"/>
        <v>0</v>
      </c>
      <c r="BY46" s="6">
        <f t="shared" si="2"/>
        <v>0</v>
      </c>
    </row>
    <row r="47" spans="1:77" x14ac:dyDescent="0.3">
      <c r="A47" t="s">
        <v>318</v>
      </c>
      <c r="B47" t="s">
        <v>319</v>
      </c>
      <c r="C47" s="1">
        <v>2001</v>
      </c>
      <c r="D47" s="1">
        <v>19</v>
      </c>
      <c r="E47" t="s">
        <v>287</v>
      </c>
      <c r="F47" s="1" t="s">
        <v>71</v>
      </c>
      <c r="G47" t="s">
        <v>160</v>
      </c>
      <c r="H47" s="6">
        <f>U47+AE47+AO47+AY47+BI47+BS47</f>
        <v>0</v>
      </c>
      <c r="I47" s="6">
        <f>X47+AA47+AH47+AK47+AR47+AU47+BB47+BE47+BL47+BO47+BV47+BY47</f>
        <v>0</v>
      </c>
      <c r="J47" s="1" t="str">
        <f>IF(AND(H47&gt;0,I47&gt;0,K47&gt;=Q47),"Ja","Nein")</f>
        <v>Nein</v>
      </c>
      <c r="K47" s="4">
        <f>MAX(T47,AD47,AN47,AX47,BH47,BR47)+LARGE((T47,AD47,AN47,AX47,BH47,BR47),2)+MAX(W47,Z47,AG47,AJ47,AQ47,AT47,BA47,BD47,BK47,BN47,BU47,BX47)+LARGE((W47,Z47,AG47,AJ47,AQ47,AT47,BA47,BD47,BK47,BN47,BU47,BX47),2)</f>
        <v>159.20400000000001</v>
      </c>
      <c r="L47" s="2">
        <f>VLOOKUP(C47,Quali_W[#All],4,0)</f>
        <v>1.5</v>
      </c>
      <c r="M47" s="4">
        <f>VLOOKUP(C47,Quali_W[#All],5,0)</f>
        <v>32.6</v>
      </c>
      <c r="N47" s="4">
        <f>VLOOKUP(C47,Quali_W[#All],6,0)</f>
        <v>43.6</v>
      </c>
      <c r="O47" s="4">
        <f>VLOOKUP(C47,Quali_W[#All],7,0)</f>
        <v>30.5</v>
      </c>
      <c r="P47" s="4">
        <f>VLOOKUP(C47,Quali_W[#All],8,0)</f>
        <v>50</v>
      </c>
      <c r="Q47" s="4">
        <f>VLOOKUP(C47,Quali_W[#All],9,0)</f>
        <v>187.2</v>
      </c>
      <c r="R47" s="2">
        <v>1.2</v>
      </c>
      <c r="S47" s="4">
        <v>30.550000000000004</v>
      </c>
      <c r="T47" s="4">
        <v>40.85</v>
      </c>
      <c r="U47" s="6">
        <v>0</v>
      </c>
      <c r="V47" s="4">
        <v>27.51</v>
      </c>
      <c r="W47" s="4">
        <v>44.910000000000004</v>
      </c>
      <c r="X47" s="6">
        <v>0</v>
      </c>
      <c r="Y47" s="4">
        <v>14.22</v>
      </c>
      <c r="Z47" s="4">
        <v>23.120000000000005</v>
      </c>
      <c r="AA47" s="6">
        <v>0</v>
      </c>
      <c r="AB47" s="2">
        <v>0</v>
      </c>
      <c r="AC47" s="4">
        <v>0</v>
      </c>
      <c r="AD47" s="4">
        <v>0</v>
      </c>
      <c r="AE47" s="6">
        <v>0</v>
      </c>
      <c r="AF47" s="4">
        <v>0</v>
      </c>
      <c r="AG47" s="4">
        <v>0</v>
      </c>
      <c r="AH47" s="6">
        <v>0</v>
      </c>
      <c r="AI47" s="4">
        <v>0</v>
      </c>
      <c r="AJ47" s="4">
        <v>0</v>
      </c>
      <c r="AK47" s="6">
        <v>0</v>
      </c>
      <c r="AL47" s="2">
        <v>0</v>
      </c>
      <c r="AM47" s="4">
        <v>0</v>
      </c>
      <c r="AN47" s="4">
        <v>0</v>
      </c>
      <c r="AO47" s="6">
        <v>0</v>
      </c>
      <c r="AP47" s="4">
        <v>0</v>
      </c>
      <c r="AQ47" s="4">
        <v>0</v>
      </c>
      <c r="AR47" s="6">
        <v>0</v>
      </c>
      <c r="AS47" s="4">
        <v>0</v>
      </c>
      <c r="AT47" s="4">
        <v>0</v>
      </c>
      <c r="AU47" s="6">
        <v>0</v>
      </c>
      <c r="AV47" s="2">
        <v>1.3</v>
      </c>
      <c r="AW47" s="4">
        <v>29.46</v>
      </c>
      <c r="AX47" s="4">
        <v>40.260000000000005</v>
      </c>
      <c r="AY47" s="6">
        <v>0</v>
      </c>
      <c r="AZ47" s="4">
        <v>20.783999999999999</v>
      </c>
      <c r="BA47" s="4">
        <v>33.183999999999997</v>
      </c>
      <c r="BB47" s="6">
        <v>0</v>
      </c>
      <c r="BC47" s="4">
        <v>0</v>
      </c>
      <c r="BD47" s="4">
        <v>0</v>
      </c>
      <c r="BE47" s="6">
        <v>0</v>
      </c>
      <c r="BI47" s="6">
        <f>IF(AND(BF47&gt;=$L47,BG47&gt;=$M47,BH47&gt;=$N47),1,0)</f>
        <v>0</v>
      </c>
      <c r="BL47" s="6">
        <f>IF(AND(BJ47&gt;=$O47,BK47&gt;=$P47),1,0)</f>
        <v>0</v>
      </c>
      <c r="BO47" s="6">
        <f>IF(AND(BM47&gt;=$O47,BN47&gt;=$P47),1,0)</f>
        <v>0</v>
      </c>
      <c r="BS47" s="6">
        <f t="shared" si="0"/>
        <v>0</v>
      </c>
      <c r="BV47" s="6">
        <f t="shared" si="1"/>
        <v>0</v>
      </c>
      <c r="BY47" s="6">
        <f t="shared" si="2"/>
        <v>0</v>
      </c>
    </row>
    <row r="48" spans="1:77" x14ac:dyDescent="0.3">
      <c r="A48" t="s">
        <v>346</v>
      </c>
      <c r="B48" t="s">
        <v>41</v>
      </c>
      <c r="C48" s="1">
        <v>2004</v>
      </c>
      <c r="D48" s="1">
        <v>16</v>
      </c>
      <c r="E48" t="s">
        <v>147</v>
      </c>
      <c r="F48" s="1" t="s">
        <v>71</v>
      </c>
      <c r="G48" t="s">
        <v>180</v>
      </c>
      <c r="H48" s="6">
        <f>U48+AE48+AO48+AY48+BI48+BS48</f>
        <v>0</v>
      </c>
      <c r="I48" s="6">
        <f>X48+AA48+AH48+AK48+AR48+AU48+BB48+BE48+BL48+BO48+BV48+BY48</f>
        <v>0</v>
      </c>
      <c r="J48" s="1" t="str">
        <f>IF(AND(H48&gt;0,I48&gt;0,K48&gt;=Q48),"Ja","Nein")</f>
        <v>Nein</v>
      </c>
      <c r="K48" s="4">
        <f>MAX(T48,AD48,AN48,AX48,BH48,BR48)+LARGE((T48,AD48,AN48,AX48,BH48,BR48),2)+MAX(W48,Z48,AG48,AJ48,AQ48,AT48,BA48,BD48,BK48,BN48,BU48,BX48)+LARGE((W48,Z48,AG48,AJ48,AQ48,AT48,BA48,BD48,BK48,BN48,BU48,BX48),2)</f>
        <v>157.148</v>
      </c>
      <c r="L48" s="2">
        <f>VLOOKUP(C48,Quali_W[#All],4,0)</f>
        <v>0</v>
      </c>
      <c r="M48" s="4">
        <f>VLOOKUP(C48,Quali_W[#All],5,0)</f>
        <v>31.8</v>
      </c>
      <c r="N48" s="4">
        <f>VLOOKUP(C48,Quali_W[#All],6,0)</f>
        <v>41.3</v>
      </c>
      <c r="O48" s="4">
        <f>VLOOKUP(C48,Quali_W[#All],7,0)</f>
        <v>30.2</v>
      </c>
      <c r="P48" s="4">
        <f>VLOOKUP(C48,Quali_W[#All],8,0)</f>
        <v>48.1</v>
      </c>
      <c r="Q48" s="4">
        <f>VLOOKUP(C48,Quali_W[#All],9,0)</f>
        <v>178.8</v>
      </c>
      <c r="R48" s="2">
        <v>0</v>
      </c>
      <c r="S48" s="4">
        <v>27.175000000000004</v>
      </c>
      <c r="T48" s="4">
        <v>36.875</v>
      </c>
      <c r="U48" s="6">
        <v>0</v>
      </c>
      <c r="V48" s="4">
        <v>28.595000000000002</v>
      </c>
      <c r="W48" s="4">
        <v>44.295000000000002</v>
      </c>
      <c r="X48" s="6">
        <v>0</v>
      </c>
      <c r="Y48" s="4">
        <v>0</v>
      </c>
      <c r="Z48" s="4">
        <v>0</v>
      </c>
      <c r="AA48" s="6">
        <v>0</v>
      </c>
      <c r="AB48" s="2">
        <v>0</v>
      </c>
      <c r="AC48" s="4">
        <v>0</v>
      </c>
      <c r="AD48" s="4">
        <v>0</v>
      </c>
      <c r="AE48" s="6">
        <v>0</v>
      </c>
      <c r="AF48" s="4">
        <v>0</v>
      </c>
      <c r="AG48" s="4">
        <v>0</v>
      </c>
      <c r="AH48" s="6">
        <v>0</v>
      </c>
      <c r="AI48" s="4">
        <v>0</v>
      </c>
      <c r="AJ48" s="4">
        <v>0</v>
      </c>
      <c r="AK48" s="6">
        <v>0</v>
      </c>
      <c r="AL48" s="2">
        <v>0</v>
      </c>
      <c r="AM48" s="4">
        <v>0</v>
      </c>
      <c r="AN48" s="4">
        <v>0</v>
      </c>
      <c r="AO48" s="6">
        <v>0</v>
      </c>
      <c r="AP48" s="4">
        <v>0</v>
      </c>
      <c r="AQ48" s="4">
        <v>0</v>
      </c>
      <c r="AR48" s="6">
        <v>0</v>
      </c>
      <c r="AS48" s="4">
        <v>0</v>
      </c>
      <c r="AT48" s="4">
        <v>0</v>
      </c>
      <c r="AU48" s="6">
        <v>0</v>
      </c>
      <c r="AV48" s="2">
        <v>0</v>
      </c>
      <c r="AW48" s="4">
        <v>28.645</v>
      </c>
      <c r="AX48" s="4">
        <v>38.144999999999996</v>
      </c>
      <c r="AY48" s="6">
        <v>0</v>
      </c>
      <c r="AZ48" s="4">
        <v>23.633000000000003</v>
      </c>
      <c r="BA48" s="4">
        <v>37.832999999999998</v>
      </c>
      <c r="BB48" s="6">
        <v>0</v>
      </c>
      <c r="BC48" s="4">
        <v>0</v>
      </c>
      <c r="BD48" s="4">
        <v>0</v>
      </c>
      <c r="BE48" s="6">
        <v>0</v>
      </c>
      <c r="BI48" s="6">
        <f>IF(AND(BF48&gt;=$L48,BG48&gt;=$M48,BH48&gt;=$N48),1,0)</f>
        <v>0</v>
      </c>
      <c r="BL48" s="6">
        <f>IF(AND(BJ48&gt;=$O48,BK48&gt;=$P48),1,0)</f>
        <v>0</v>
      </c>
      <c r="BO48" s="6">
        <f>IF(AND(BM48&gt;=$O48,BN48&gt;=$P48),1,0)</f>
        <v>0</v>
      </c>
      <c r="BS48" s="6">
        <f t="shared" si="0"/>
        <v>0</v>
      </c>
      <c r="BV48" s="6">
        <f t="shared" si="1"/>
        <v>0</v>
      </c>
      <c r="BY48" s="6">
        <f t="shared" si="2"/>
        <v>0</v>
      </c>
    </row>
    <row r="49" spans="1:77" x14ac:dyDescent="0.3">
      <c r="A49" t="s">
        <v>339</v>
      </c>
      <c r="B49" t="s">
        <v>340</v>
      </c>
      <c r="C49" s="1">
        <v>2004</v>
      </c>
      <c r="D49" s="1">
        <v>16</v>
      </c>
      <c r="E49" t="s">
        <v>287</v>
      </c>
      <c r="F49" s="1" t="s">
        <v>71</v>
      </c>
      <c r="G49" t="s">
        <v>174</v>
      </c>
      <c r="H49" s="6">
        <f>U49+AE49+AO49+AY49+BI49+BS49</f>
        <v>0</v>
      </c>
      <c r="I49" s="6">
        <f>X49+AA49+AH49+AK49+AR49+AU49+BB49+BE49+BL49+BO49+BV49+BY49</f>
        <v>0</v>
      </c>
      <c r="J49" s="1" t="str">
        <f>IF(AND(H49&gt;0,I49&gt;0,K49&gt;=Q49),"Ja","Nein")</f>
        <v>Nein</v>
      </c>
      <c r="K49" s="4">
        <f>MAX(T49,AD49,AN49,AX49,BH49,BR49)+LARGE((T49,AD49,AN49,AX49,BH49,BR49),2)+MAX(W49,Z49,AG49,AJ49,AQ49,AT49,BA49,BD49,BK49,BN49,BU49,BX49)+LARGE((W49,Z49,AG49,AJ49,AQ49,AT49,BA49,BD49,BK49,BN49,BU49,BX49),2)</f>
        <v>154.934</v>
      </c>
      <c r="L49" s="2">
        <f>VLOOKUP(C49,Quali_W[#All],4,0)</f>
        <v>0</v>
      </c>
      <c r="M49" s="4">
        <f>VLOOKUP(C49,Quali_W[#All],5,0)</f>
        <v>31.8</v>
      </c>
      <c r="N49" s="4">
        <f>VLOOKUP(C49,Quali_W[#All],6,0)</f>
        <v>41.3</v>
      </c>
      <c r="O49" s="4">
        <f>VLOOKUP(C49,Quali_W[#All],7,0)</f>
        <v>30.2</v>
      </c>
      <c r="P49" s="4">
        <f>VLOOKUP(C49,Quali_W[#All],8,0)</f>
        <v>48.1</v>
      </c>
      <c r="Q49" s="4">
        <f>VLOOKUP(C49,Quali_W[#All],9,0)</f>
        <v>178.8</v>
      </c>
      <c r="R49" s="2">
        <v>0</v>
      </c>
      <c r="S49" s="4">
        <v>29.75</v>
      </c>
      <c r="T49" s="4">
        <v>39.450000000000003</v>
      </c>
      <c r="U49" s="6">
        <v>0</v>
      </c>
      <c r="V49" s="4">
        <v>28.355000000000004</v>
      </c>
      <c r="W49" s="4">
        <v>45.855000000000004</v>
      </c>
      <c r="X49" s="6">
        <v>0</v>
      </c>
      <c r="Y49" s="4">
        <v>0</v>
      </c>
      <c r="Z49" s="4">
        <v>0</v>
      </c>
      <c r="AA49" s="6">
        <v>0</v>
      </c>
      <c r="AB49" s="2">
        <v>0</v>
      </c>
      <c r="AC49" s="4">
        <v>0</v>
      </c>
      <c r="AD49" s="4">
        <v>0</v>
      </c>
      <c r="AE49" s="6">
        <v>0</v>
      </c>
      <c r="AF49" s="4">
        <v>0</v>
      </c>
      <c r="AG49" s="4">
        <v>0</v>
      </c>
      <c r="AH49" s="6">
        <v>0</v>
      </c>
      <c r="AI49" s="4">
        <v>0</v>
      </c>
      <c r="AJ49" s="4">
        <v>0</v>
      </c>
      <c r="AK49" s="6">
        <v>0</v>
      </c>
      <c r="AL49" s="2">
        <v>0</v>
      </c>
      <c r="AM49" s="4">
        <v>0</v>
      </c>
      <c r="AN49" s="4">
        <v>0</v>
      </c>
      <c r="AO49" s="6">
        <v>0</v>
      </c>
      <c r="AP49" s="4">
        <v>0</v>
      </c>
      <c r="AQ49" s="4">
        <v>0</v>
      </c>
      <c r="AR49" s="6">
        <v>0</v>
      </c>
      <c r="AS49" s="4">
        <v>0</v>
      </c>
      <c r="AT49" s="4">
        <v>0</v>
      </c>
      <c r="AU49" s="6">
        <v>0</v>
      </c>
      <c r="AV49" s="2">
        <v>0</v>
      </c>
      <c r="AW49" s="4">
        <v>29.049999999999997</v>
      </c>
      <c r="AX49" s="4">
        <v>38.15</v>
      </c>
      <c r="AY49" s="6">
        <v>0</v>
      </c>
      <c r="AZ49" s="4">
        <v>19.679000000000002</v>
      </c>
      <c r="BA49" s="4">
        <v>31.478999999999999</v>
      </c>
      <c r="BB49" s="6">
        <v>0</v>
      </c>
      <c r="BC49" s="4">
        <v>0</v>
      </c>
      <c r="BD49" s="4">
        <v>0</v>
      </c>
      <c r="BE49" s="6">
        <v>0</v>
      </c>
      <c r="BI49" s="6">
        <f>IF(AND(BF49&gt;=$L49,BG49&gt;=$M49,BH49&gt;=$N49),1,0)</f>
        <v>0</v>
      </c>
      <c r="BL49" s="6">
        <f>IF(AND(BJ49&gt;=$O49,BK49&gt;=$P49),1,0)</f>
        <v>0</v>
      </c>
      <c r="BO49" s="6">
        <f>IF(AND(BM49&gt;=$O49,BN49&gt;=$P49),1,0)</f>
        <v>0</v>
      </c>
      <c r="BS49" s="6">
        <f t="shared" si="0"/>
        <v>0</v>
      </c>
      <c r="BV49" s="6">
        <f t="shared" si="1"/>
        <v>0</v>
      </c>
      <c r="BY49" s="6">
        <f t="shared" si="2"/>
        <v>0</v>
      </c>
    </row>
    <row r="50" spans="1:77" x14ac:dyDescent="0.3">
      <c r="A50" t="s">
        <v>400</v>
      </c>
      <c r="B50" t="s">
        <v>401</v>
      </c>
      <c r="C50" s="24">
        <v>2009</v>
      </c>
      <c r="D50" s="1">
        <v>11</v>
      </c>
      <c r="E50" t="s">
        <v>141</v>
      </c>
      <c r="F50" s="1" t="s">
        <v>71</v>
      </c>
      <c r="G50" t="s">
        <v>228</v>
      </c>
      <c r="H50" s="6">
        <f>U50+AE50+AO50+AY50+BI50+BS50</f>
        <v>0</v>
      </c>
      <c r="I50" s="6">
        <f>X50+AA50+AH50+AK50+AR50+AU50+BB50+BE50+BL50+BO50+BV50+BY50</f>
        <v>0</v>
      </c>
      <c r="J50" s="1" t="str">
        <f>IF(AND(H50&gt;0,I50&gt;0,K50&gt;=Q50),"Ja","Nein")</f>
        <v>Nein</v>
      </c>
      <c r="K50" s="4">
        <f>MAX(T50,AD50,AN50,AX50,BH50,BR50)+LARGE((T50,AD50,AN50,AX50,BH50,BR50),2)+MAX(W50,Z50,AG50,AJ50,AQ50,AT50,BA50,BD50,BK50,BN50,BU50,BX50)+LARGE((W50,Z50,AG50,AJ50,AQ50,AT50,BA50,BD50,BK50,BN50,BU50,BX50),2)</f>
        <v>154.393</v>
      </c>
      <c r="L50" s="2">
        <f>VLOOKUP(C50,Quali_W[#All],4,0)</f>
        <v>0</v>
      </c>
      <c r="M50" s="4">
        <f>VLOOKUP(C50,Quali_W[#All],5,0)</f>
        <v>30.8</v>
      </c>
      <c r="N50" s="4">
        <f>VLOOKUP(C50,Quali_W[#All],6,0)</f>
        <v>40.299999999999997</v>
      </c>
      <c r="O50" s="4">
        <f>VLOOKUP(C50,Quali_W[#All],7,0)</f>
        <v>29.4</v>
      </c>
      <c r="P50" s="4">
        <f>VLOOKUP(C50,Quali_W[#All],8,0)</f>
        <v>46.3</v>
      </c>
      <c r="Q50" s="4">
        <f>VLOOKUP(C50,Quali_W[#All],9,0)</f>
        <v>173.2</v>
      </c>
      <c r="R50" s="2">
        <v>0</v>
      </c>
      <c r="S50" s="4">
        <v>27.535</v>
      </c>
      <c r="T50" s="4">
        <v>37.234999999999999</v>
      </c>
      <c r="U50" s="6">
        <v>0</v>
      </c>
      <c r="V50" s="4">
        <v>26.840000000000003</v>
      </c>
      <c r="W50" s="4">
        <v>41.14</v>
      </c>
      <c r="X50" s="6">
        <v>0</v>
      </c>
      <c r="Y50" s="4">
        <v>0</v>
      </c>
      <c r="Z50" s="4">
        <v>0</v>
      </c>
      <c r="AA50" s="6">
        <v>0</v>
      </c>
      <c r="AB50" s="2">
        <v>0</v>
      </c>
      <c r="AC50" s="4">
        <v>0</v>
      </c>
      <c r="AD50" s="4">
        <v>0</v>
      </c>
      <c r="AE50" s="6">
        <v>0</v>
      </c>
      <c r="AF50" s="4">
        <v>0</v>
      </c>
      <c r="AG50" s="4">
        <v>0</v>
      </c>
      <c r="AH50" s="6">
        <v>0</v>
      </c>
      <c r="AI50" s="4">
        <v>0</v>
      </c>
      <c r="AJ50" s="4">
        <v>0</v>
      </c>
      <c r="AK50" s="6">
        <v>0</v>
      </c>
      <c r="AL50" s="2">
        <v>0</v>
      </c>
      <c r="AM50" s="4">
        <v>0</v>
      </c>
      <c r="AN50" s="4">
        <v>0</v>
      </c>
      <c r="AO50" s="6">
        <v>0</v>
      </c>
      <c r="AP50" s="4">
        <v>0</v>
      </c>
      <c r="AQ50" s="4">
        <v>0</v>
      </c>
      <c r="AR50" s="6">
        <v>0</v>
      </c>
      <c r="AS50" s="4">
        <v>0</v>
      </c>
      <c r="AT50" s="4">
        <v>0</v>
      </c>
      <c r="AU50" s="6">
        <v>0</v>
      </c>
      <c r="AV50" s="2">
        <v>0</v>
      </c>
      <c r="AW50" s="4">
        <v>28.795000000000002</v>
      </c>
      <c r="AX50" s="4">
        <v>37.895000000000003</v>
      </c>
      <c r="AY50" s="6">
        <v>0</v>
      </c>
      <c r="AZ50" s="4">
        <v>25.623000000000001</v>
      </c>
      <c r="BA50" s="4">
        <v>38.122999999999998</v>
      </c>
      <c r="BB50" s="6">
        <v>0</v>
      </c>
      <c r="BC50" s="4">
        <v>0</v>
      </c>
      <c r="BD50" s="4">
        <v>0</v>
      </c>
      <c r="BE50" s="6">
        <v>0</v>
      </c>
      <c r="BI50" s="6">
        <f>IF(AND(BF50&gt;=$L50,BG50&gt;=$M50,BH50&gt;=$N50),1,0)</f>
        <v>0</v>
      </c>
      <c r="BL50" s="6">
        <f>IF(AND(BJ50&gt;=$O50,BK50&gt;=$P50),1,0)</f>
        <v>0</v>
      </c>
      <c r="BO50" s="6">
        <f>IF(AND(BM50&gt;=$O50,BN50&gt;=$P50),1,0)</f>
        <v>0</v>
      </c>
      <c r="BS50" s="6">
        <f t="shared" si="0"/>
        <v>0</v>
      </c>
      <c r="BV50" s="6">
        <f t="shared" si="1"/>
        <v>0</v>
      </c>
      <c r="BY50" s="6">
        <f t="shared" si="2"/>
        <v>0</v>
      </c>
    </row>
    <row r="51" spans="1:77" x14ac:dyDescent="0.3">
      <c r="A51" t="s">
        <v>353</v>
      </c>
      <c r="B51" t="s">
        <v>354</v>
      </c>
      <c r="C51" s="24">
        <v>2006</v>
      </c>
      <c r="D51" s="1">
        <v>14</v>
      </c>
      <c r="E51" t="s">
        <v>67</v>
      </c>
      <c r="F51" s="1" t="s">
        <v>71</v>
      </c>
      <c r="G51" t="s">
        <v>191</v>
      </c>
      <c r="H51" s="6">
        <f>U51+AE51+AO51+AY51+BI51+BS51</f>
        <v>0</v>
      </c>
      <c r="I51" s="6">
        <f>X51+AA51+AH51+AK51+AR51+AU51+BB51+BE51+BL51+BO51+BV51+BY51</f>
        <v>0</v>
      </c>
      <c r="J51" s="1" t="str">
        <f>IF(AND(H51&gt;0,I51&gt;0,K51&gt;=Q51),"Ja","Nein")</f>
        <v>Nein</v>
      </c>
      <c r="K51" s="4">
        <f>MAX(T51,AD51,AN51,AX51,BH51,BR51)+LARGE((T51,AD51,AN51,AX51,BH51,BR51),2)+MAX(W51,Z51,AG51,AJ51,AQ51,AT51,BA51,BD51,BK51,BN51,BU51,BX51)+LARGE((W51,Z51,AG51,AJ51,AQ51,AT51,BA51,BD51,BK51,BN51,BU51,BX51),2)</f>
        <v>154.375</v>
      </c>
      <c r="L51" s="2">
        <f>VLOOKUP(C51,Quali_W[#All],4,0)</f>
        <v>0</v>
      </c>
      <c r="M51" s="4">
        <f>VLOOKUP(C51,Quali_W[#All],5,0)</f>
        <v>31.2</v>
      </c>
      <c r="N51" s="4">
        <f>VLOOKUP(C51,Quali_W[#All],6,0)</f>
        <v>40.700000000000003</v>
      </c>
      <c r="O51" s="4">
        <f>VLOOKUP(C51,Quali_W[#All],7,0)</f>
        <v>29.8</v>
      </c>
      <c r="P51" s="4">
        <f>VLOOKUP(C51,Quali_W[#All],8,0)</f>
        <v>47.1</v>
      </c>
      <c r="Q51" s="4">
        <f>VLOOKUP(C51,Quali_W[#All],9,0)</f>
        <v>175.6</v>
      </c>
      <c r="R51" s="2">
        <v>0</v>
      </c>
      <c r="S51" s="4">
        <v>25.130000000000003</v>
      </c>
      <c r="T51" s="4">
        <v>34.430000000000007</v>
      </c>
      <c r="U51" s="6">
        <v>0</v>
      </c>
      <c r="V51" s="4">
        <v>24.435000000000002</v>
      </c>
      <c r="W51" s="4">
        <v>39.335000000000001</v>
      </c>
      <c r="X51" s="6">
        <v>0</v>
      </c>
      <c r="Y51" s="4">
        <v>0</v>
      </c>
      <c r="Z51" s="4">
        <v>0</v>
      </c>
      <c r="AA51" s="6">
        <v>0</v>
      </c>
      <c r="AB51" s="2">
        <v>0</v>
      </c>
      <c r="AC51" s="4">
        <v>0</v>
      </c>
      <c r="AD51" s="4">
        <v>0</v>
      </c>
      <c r="AE51" s="6">
        <v>0</v>
      </c>
      <c r="AF51" s="4">
        <v>0</v>
      </c>
      <c r="AG51" s="4">
        <v>0</v>
      </c>
      <c r="AH51" s="6">
        <v>0</v>
      </c>
      <c r="AI51" s="4">
        <v>0</v>
      </c>
      <c r="AJ51" s="4">
        <v>0</v>
      </c>
      <c r="AK51" s="6">
        <v>0</v>
      </c>
      <c r="AL51" s="2">
        <v>0</v>
      </c>
      <c r="AM51" s="4">
        <v>26.86</v>
      </c>
      <c r="AN51" s="4">
        <v>36.36</v>
      </c>
      <c r="AO51" s="6">
        <v>0</v>
      </c>
      <c r="AP51" s="4">
        <v>2.8820000000000001</v>
      </c>
      <c r="AQ51" s="4">
        <v>4.6820000000000004</v>
      </c>
      <c r="AR51" s="6">
        <v>0</v>
      </c>
      <c r="AS51" s="4">
        <v>0</v>
      </c>
      <c r="AT51" s="4">
        <v>0</v>
      </c>
      <c r="AU51" s="6">
        <v>0</v>
      </c>
      <c r="AV51" s="2">
        <v>0</v>
      </c>
      <c r="AW51" s="4">
        <v>27.145</v>
      </c>
      <c r="AX51" s="4">
        <v>37.045000000000002</v>
      </c>
      <c r="AY51" s="6">
        <v>0</v>
      </c>
      <c r="AZ51" s="4">
        <v>25.634999999999998</v>
      </c>
      <c r="BA51" s="4">
        <v>41.635000000000005</v>
      </c>
      <c r="BB51" s="6">
        <v>0</v>
      </c>
      <c r="BC51" s="4">
        <v>0</v>
      </c>
      <c r="BD51" s="4">
        <v>0</v>
      </c>
      <c r="BE51" s="6">
        <v>0</v>
      </c>
      <c r="BI51" s="6">
        <f>IF(AND(BF51&gt;=$L51,BG51&gt;=$M51,BH51&gt;=$N51),1,0)</f>
        <v>0</v>
      </c>
      <c r="BL51" s="6">
        <f>IF(AND(BJ51&gt;=$O51,BK51&gt;=$P51),1,0)</f>
        <v>0</v>
      </c>
      <c r="BO51" s="6">
        <f>IF(AND(BM51&gt;=$O51,BN51&gt;=$P51),1,0)</f>
        <v>0</v>
      </c>
      <c r="BS51" s="6">
        <f t="shared" si="0"/>
        <v>0</v>
      </c>
      <c r="BV51" s="6">
        <f t="shared" si="1"/>
        <v>0</v>
      </c>
      <c r="BY51" s="6">
        <f t="shared" si="2"/>
        <v>0</v>
      </c>
    </row>
    <row r="52" spans="1:77" x14ac:dyDescent="0.3">
      <c r="A52" t="s">
        <v>370</v>
      </c>
      <c r="B52" t="s">
        <v>371</v>
      </c>
      <c r="C52" s="24">
        <v>2008</v>
      </c>
      <c r="D52" s="1">
        <v>12</v>
      </c>
      <c r="E52" t="s">
        <v>287</v>
      </c>
      <c r="F52" s="1" t="s">
        <v>71</v>
      </c>
      <c r="G52" t="s">
        <v>208</v>
      </c>
      <c r="H52" s="6">
        <f>U52+AE52+AO52+AY52+BI52+BS52</f>
        <v>0</v>
      </c>
      <c r="I52" s="6">
        <f>X52+AA52+AH52+AK52+AR52+AU52+BB52+BE52+BL52+BO52+BV52+BY52</f>
        <v>0</v>
      </c>
      <c r="J52" s="1" t="str">
        <f>IF(AND(H52&gt;0,I52&gt;0,K52&gt;=Q52),"Ja","Nein")</f>
        <v>Nein</v>
      </c>
      <c r="K52" s="4">
        <f>MAX(T52,AD52,AN52,AX52,BH52,BR52)+LARGE((T52,AD52,AN52,AX52,BH52,BR52),2)+MAX(W52,Z52,AG52,AJ52,AQ52,AT52,BA52,BD52,BK52,BN52,BU52,BX52)+LARGE((W52,Z52,AG52,AJ52,AQ52,AT52,BA52,BD52,BK52,BN52,BU52,BX52),2)</f>
        <v>153.17000000000002</v>
      </c>
      <c r="L52" s="2">
        <f>VLOOKUP(C52,Quali_W[#All],4,0)</f>
        <v>0</v>
      </c>
      <c r="M52" s="4">
        <f>VLOOKUP(C52,Quali_W[#All],5,0)</f>
        <v>31.2</v>
      </c>
      <c r="N52" s="4">
        <f>VLOOKUP(C52,Quali_W[#All],6,0)</f>
        <v>40.700000000000003</v>
      </c>
      <c r="O52" s="4">
        <f>VLOOKUP(C52,Quali_W[#All],7,0)</f>
        <v>29.4</v>
      </c>
      <c r="P52" s="4">
        <f>VLOOKUP(C52,Quali_W[#All],8,0)</f>
        <v>46.3</v>
      </c>
      <c r="Q52" s="4">
        <f>VLOOKUP(C52,Quali_W[#All],9,0)</f>
        <v>174</v>
      </c>
      <c r="R52" s="2">
        <v>0</v>
      </c>
      <c r="S52" s="4">
        <v>25.755000000000003</v>
      </c>
      <c r="T52" s="4">
        <v>35.555000000000007</v>
      </c>
      <c r="U52" s="6">
        <v>0</v>
      </c>
      <c r="V52" s="4">
        <v>25.375</v>
      </c>
      <c r="W52" s="4">
        <v>39.875</v>
      </c>
      <c r="X52" s="6">
        <v>0</v>
      </c>
      <c r="Y52" s="4">
        <v>0</v>
      </c>
      <c r="Z52" s="4">
        <v>0</v>
      </c>
      <c r="AA52" s="6">
        <v>0</v>
      </c>
      <c r="AB52" s="2">
        <v>0</v>
      </c>
      <c r="AC52" s="4">
        <v>0</v>
      </c>
      <c r="AD52" s="4">
        <v>0</v>
      </c>
      <c r="AE52" s="6">
        <v>0</v>
      </c>
      <c r="AF52" s="4">
        <v>0</v>
      </c>
      <c r="AG52" s="4">
        <v>0</v>
      </c>
      <c r="AH52" s="6">
        <v>0</v>
      </c>
      <c r="AI52" s="4">
        <v>0</v>
      </c>
      <c r="AJ52" s="4">
        <v>0</v>
      </c>
      <c r="AK52" s="6">
        <v>0</v>
      </c>
      <c r="AL52" s="2">
        <v>0</v>
      </c>
      <c r="AM52" s="4">
        <v>0</v>
      </c>
      <c r="AN52" s="4">
        <v>0</v>
      </c>
      <c r="AO52" s="6">
        <v>0</v>
      </c>
      <c r="AP52" s="4">
        <v>0</v>
      </c>
      <c r="AQ52" s="4">
        <v>0</v>
      </c>
      <c r="AR52" s="6">
        <v>0</v>
      </c>
      <c r="AS52" s="4">
        <v>0</v>
      </c>
      <c r="AT52" s="4">
        <v>0</v>
      </c>
      <c r="AU52" s="6">
        <v>0</v>
      </c>
      <c r="AV52" s="2">
        <v>0</v>
      </c>
      <c r="AW52" s="4">
        <v>27.355</v>
      </c>
      <c r="AX52" s="4">
        <v>36.954999999999998</v>
      </c>
      <c r="AY52" s="6">
        <v>0</v>
      </c>
      <c r="AZ52" s="4">
        <v>27.184999999999999</v>
      </c>
      <c r="BA52" s="4">
        <v>40.784999999999997</v>
      </c>
      <c r="BB52" s="6">
        <v>0</v>
      </c>
      <c r="BC52" s="4">
        <v>0</v>
      </c>
      <c r="BD52" s="4">
        <v>0</v>
      </c>
      <c r="BE52" s="6">
        <v>0</v>
      </c>
      <c r="BI52" s="6">
        <f>IF(AND(BF52&gt;=$L52,BG52&gt;=$M52,BH52&gt;=$N52),1,0)</f>
        <v>0</v>
      </c>
      <c r="BL52" s="6">
        <f>IF(AND(BJ52&gt;=$O52,BK52&gt;=$P52),1,0)</f>
        <v>0</v>
      </c>
      <c r="BO52" s="6">
        <f>IF(AND(BM52&gt;=$O52,BN52&gt;=$P52),1,0)</f>
        <v>0</v>
      </c>
      <c r="BS52" s="6">
        <f t="shared" si="0"/>
        <v>0</v>
      </c>
      <c r="BV52" s="6">
        <f t="shared" si="1"/>
        <v>0</v>
      </c>
      <c r="BY52" s="6">
        <f t="shared" si="2"/>
        <v>0</v>
      </c>
    </row>
    <row r="53" spans="1:77" x14ac:dyDescent="0.3">
      <c r="A53" t="s">
        <v>365</v>
      </c>
      <c r="B53" t="s">
        <v>366</v>
      </c>
      <c r="C53" s="1">
        <v>2005</v>
      </c>
      <c r="D53" s="1">
        <v>15</v>
      </c>
      <c r="E53" t="s">
        <v>283</v>
      </c>
      <c r="F53" s="1" t="s">
        <v>71</v>
      </c>
      <c r="G53" t="s">
        <v>202</v>
      </c>
      <c r="H53" s="6">
        <f>U53+AE53+AO53+AY53+BI53+BS53</f>
        <v>0</v>
      </c>
      <c r="I53" s="6">
        <f>X53+AA53+AH53+AK53+AR53+AU53+BB53+BE53+BL53+BO53+BV53+BY53</f>
        <v>0</v>
      </c>
      <c r="J53" s="1" t="str">
        <f>IF(AND(H53&gt;0,I53&gt;0,K53&gt;=Q53),"Ja","Nein")</f>
        <v>Nein</v>
      </c>
      <c r="K53" s="4">
        <f>MAX(T53,AD53,AN53,AX53,BH53,BR53)+LARGE((T53,AD53,AN53,AX53,BH53,BR53),2)+MAX(W53,Z53,AG53,AJ53,AQ53,AT53,BA53,BD53,BK53,BN53,BU53,BX53)+LARGE((W53,Z53,AG53,AJ53,AQ53,AT53,BA53,BD53,BK53,BN53,BU53,BX53),2)</f>
        <v>152.86500000000001</v>
      </c>
      <c r="L53" s="2">
        <f>VLOOKUP(C53,Quali_W[#All],4,0)</f>
        <v>0</v>
      </c>
      <c r="M53" s="4">
        <f>VLOOKUP(C53,Quali_W[#All],5,0)</f>
        <v>31.6</v>
      </c>
      <c r="N53" s="4">
        <f>VLOOKUP(C53,Quali_W[#All],6,0)</f>
        <v>41.1</v>
      </c>
      <c r="O53" s="4">
        <f>VLOOKUP(C53,Quali_W[#All],7,0)</f>
        <v>30</v>
      </c>
      <c r="P53" s="4">
        <f>VLOOKUP(C53,Quali_W[#All],8,0)</f>
        <v>47.5</v>
      </c>
      <c r="Q53" s="4">
        <f>VLOOKUP(C53,Quali_W[#All],9,0)</f>
        <v>177.2</v>
      </c>
      <c r="R53" s="2">
        <v>0</v>
      </c>
      <c r="S53" s="4">
        <v>25.78</v>
      </c>
      <c r="T53" s="4">
        <v>34.980000000000004</v>
      </c>
      <c r="U53" s="6">
        <v>0</v>
      </c>
      <c r="V53" s="4">
        <v>26.810000000000002</v>
      </c>
      <c r="W53" s="4">
        <v>41.41</v>
      </c>
      <c r="X53" s="6">
        <v>0</v>
      </c>
      <c r="Y53" s="4">
        <v>0</v>
      </c>
      <c r="Z53" s="4">
        <v>0</v>
      </c>
      <c r="AA53" s="6">
        <v>0</v>
      </c>
      <c r="AB53" s="2">
        <v>0</v>
      </c>
      <c r="AC53" s="4">
        <v>0</v>
      </c>
      <c r="AD53" s="4">
        <v>0</v>
      </c>
      <c r="AE53" s="6">
        <v>0</v>
      </c>
      <c r="AF53" s="4">
        <v>0</v>
      </c>
      <c r="AG53" s="4">
        <v>0</v>
      </c>
      <c r="AH53" s="6">
        <v>0</v>
      </c>
      <c r="AI53" s="4">
        <v>0</v>
      </c>
      <c r="AJ53" s="4">
        <v>0</v>
      </c>
      <c r="AK53" s="6">
        <v>0</v>
      </c>
      <c r="AL53" s="2">
        <v>0</v>
      </c>
      <c r="AM53" s="4">
        <v>25.937999999999999</v>
      </c>
      <c r="AN53" s="4">
        <v>34.438000000000002</v>
      </c>
      <c r="AO53" s="6">
        <v>0</v>
      </c>
      <c r="AP53" s="4">
        <v>27.164999999999999</v>
      </c>
      <c r="AQ53" s="4">
        <v>41.365000000000002</v>
      </c>
      <c r="AR53" s="6">
        <v>0</v>
      </c>
      <c r="AS53" s="4">
        <v>0</v>
      </c>
      <c r="AT53" s="4">
        <v>0</v>
      </c>
      <c r="AU53" s="6">
        <v>0</v>
      </c>
      <c r="AV53" s="2">
        <v>0</v>
      </c>
      <c r="AW53" s="4">
        <v>25.42</v>
      </c>
      <c r="AX53" s="4">
        <v>34.82</v>
      </c>
      <c r="AY53" s="6">
        <v>0</v>
      </c>
      <c r="AZ53" s="4">
        <v>26.954999999999998</v>
      </c>
      <c r="BA53" s="4">
        <v>41.654999999999994</v>
      </c>
      <c r="BB53" s="6">
        <v>0</v>
      </c>
      <c r="BC53" s="4">
        <v>0</v>
      </c>
      <c r="BD53" s="4">
        <v>0</v>
      </c>
      <c r="BE53" s="6">
        <v>0</v>
      </c>
      <c r="BI53" s="6">
        <f>IF(AND(BF53&gt;=$L53,BG53&gt;=$M53,BH53&gt;=$N53),1,0)</f>
        <v>0</v>
      </c>
      <c r="BL53" s="6">
        <f>IF(AND(BJ53&gt;=$O53,BK53&gt;=$P53),1,0)</f>
        <v>0</v>
      </c>
      <c r="BO53" s="6">
        <f>IF(AND(BM53&gt;=$O53,BN53&gt;=$P53),1,0)</f>
        <v>0</v>
      </c>
      <c r="BS53" s="6">
        <f t="shared" si="0"/>
        <v>0</v>
      </c>
      <c r="BV53" s="6">
        <f t="shared" si="1"/>
        <v>0</v>
      </c>
      <c r="BY53" s="6">
        <f t="shared" si="2"/>
        <v>0</v>
      </c>
    </row>
    <row r="54" spans="1:77" x14ac:dyDescent="0.3">
      <c r="A54" t="s">
        <v>419</v>
      </c>
      <c r="B54" t="s">
        <v>420</v>
      </c>
      <c r="C54" s="24">
        <v>2005</v>
      </c>
      <c r="D54" s="1">
        <v>15</v>
      </c>
      <c r="E54" t="s">
        <v>67</v>
      </c>
      <c r="F54" s="1" t="s">
        <v>71</v>
      </c>
      <c r="G54" t="s">
        <v>418</v>
      </c>
      <c r="H54" s="6">
        <f>U54+AE54+AO54+AY54+BI54+BS54</f>
        <v>0</v>
      </c>
      <c r="I54" s="6">
        <f>X54+AA54+AH54+AK54+AR54+AU54+BB54+BE54+BL54+BO54+BV54+BY54</f>
        <v>0</v>
      </c>
      <c r="J54" s="1" t="str">
        <f>IF(AND(H54&gt;0,I54&gt;0,K54&gt;=Q54),"Ja","Nein")</f>
        <v>Nein</v>
      </c>
      <c r="K54" s="4">
        <f>MAX(T54,AD54,AN54,AX54,BH54,BR54)+LARGE((T54,AD54,AN54,AX54,BH54,BR54),2)+MAX(W54,Z54,AG54,AJ54,AQ54,AT54,BA54,BD54,BK54,BN54,BU54,BX54)+LARGE((W54,Z54,AG54,AJ54,AQ54,AT54,BA54,BD54,BK54,BN54,BU54,BX54),2)</f>
        <v>150.845</v>
      </c>
      <c r="L54" s="2">
        <f>VLOOKUP(C54,Quali_W[#All],4,0)</f>
        <v>0</v>
      </c>
      <c r="M54" s="4">
        <f>VLOOKUP(C54,Quali_W[#All],5,0)</f>
        <v>31.6</v>
      </c>
      <c r="N54" s="4">
        <f>VLOOKUP(C54,Quali_W[#All],6,0)</f>
        <v>41.1</v>
      </c>
      <c r="O54" s="4">
        <f>VLOOKUP(C54,Quali_W[#All],7,0)</f>
        <v>30</v>
      </c>
      <c r="P54" s="4">
        <f>VLOOKUP(C54,Quali_W[#All],8,0)</f>
        <v>47.5</v>
      </c>
      <c r="Q54" s="4">
        <f>VLOOKUP(C54,Quali_W[#All],9,0)</f>
        <v>177.2</v>
      </c>
      <c r="R54" s="2">
        <v>0</v>
      </c>
      <c r="S54" s="4">
        <v>0</v>
      </c>
      <c r="T54" s="4">
        <v>0</v>
      </c>
      <c r="U54" s="6">
        <v>0</v>
      </c>
      <c r="V54" s="4">
        <v>0</v>
      </c>
      <c r="W54" s="4">
        <v>0</v>
      </c>
      <c r="X54" s="6">
        <v>0</v>
      </c>
      <c r="Y54" s="4">
        <v>0</v>
      </c>
      <c r="Z54" s="4">
        <v>0</v>
      </c>
      <c r="AA54" s="6">
        <v>0</v>
      </c>
      <c r="AB54" s="2">
        <v>0</v>
      </c>
      <c r="AC54" s="4">
        <v>0</v>
      </c>
      <c r="AD54" s="4">
        <v>0</v>
      </c>
      <c r="AE54" s="6">
        <v>0</v>
      </c>
      <c r="AF54" s="4">
        <v>0</v>
      </c>
      <c r="AG54" s="4">
        <v>0</v>
      </c>
      <c r="AH54" s="6">
        <v>0</v>
      </c>
      <c r="AI54" s="4">
        <v>0</v>
      </c>
      <c r="AJ54" s="4">
        <v>0</v>
      </c>
      <c r="AK54" s="6">
        <v>0</v>
      </c>
      <c r="AL54" s="2">
        <v>0</v>
      </c>
      <c r="AM54" s="4">
        <v>26.84</v>
      </c>
      <c r="AN54" s="4">
        <v>35.64</v>
      </c>
      <c r="AO54" s="6">
        <v>0</v>
      </c>
      <c r="AP54" s="4">
        <v>25.24</v>
      </c>
      <c r="AQ54" s="4">
        <v>41.44</v>
      </c>
      <c r="AR54" s="6">
        <v>0</v>
      </c>
      <c r="AS54" s="4">
        <v>0</v>
      </c>
      <c r="AT54" s="4">
        <v>0</v>
      </c>
      <c r="AU54" s="6">
        <v>0</v>
      </c>
      <c r="AV54" s="2">
        <v>0</v>
      </c>
      <c r="AW54" s="4">
        <v>24.88</v>
      </c>
      <c r="AX54" s="4">
        <v>33.58</v>
      </c>
      <c r="AY54" s="6">
        <v>0</v>
      </c>
      <c r="AZ54" s="4">
        <v>24.585000000000001</v>
      </c>
      <c r="BA54" s="4">
        <v>40.185000000000002</v>
      </c>
      <c r="BB54" s="6">
        <v>0</v>
      </c>
      <c r="BC54" s="4">
        <v>0</v>
      </c>
      <c r="BD54" s="4">
        <v>0</v>
      </c>
      <c r="BE54" s="6">
        <v>0</v>
      </c>
      <c r="BI54" s="6">
        <f>IF(AND(BF54&gt;=$L54,BG54&gt;=$M54,BH54&gt;=$N54),1,0)</f>
        <v>0</v>
      </c>
      <c r="BL54" s="6">
        <f>IF(AND(BJ54&gt;=$O54,BK54&gt;=$P54),1,0)</f>
        <v>0</v>
      </c>
      <c r="BO54" s="6">
        <f>IF(AND(BM54&gt;=$O54,BN54&gt;=$P54),1,0)</f>
        <v>0</v>
      </c>
      <c r="BS54" s="6">
        <f t="shared" si="0"/>
        <v>0</v>
      </c>
      <c r="BV54" s="6">
        <f t="shared" si="1"/>
        <v>0</v>
      </c>
      <c r="BY54" s="6">
        <f t="shared" si="2"/>
        <v>0</v>
      </c>
    </row>
    <row r="55" spans="1:77" x14ac:dyDescent="0.3">
      <c r="A55" t="s">
        <v>339</v>
      </c>
      <c r="B55" t="s">
        <v>53</v>
      </c>
      <c r="C55" s="1">
        <v>2008</v>
      </c>
      <c r="D55" s="1">
        <v>12</v>
      </c>
      <c r="E55" t="s">
        <v>287</v>
      </c>
      <c r="F55" s="1" t="s">
        <v>71</v>
      </c>
      <c r="G55" t="s">
        <v>211</v>
      </c>
      <c r="H55" s="6">
        <f>U55+AE55+AO55+AY55+BI55+BS55</f>
        <v>0</v>
      </c>
      <c r="I55" s="6">
        <f>X55+AA55+AH55+AK55+AR55+AU55+BB55+BE55+BL55+BO55+BV55+BY55</f>
        <v>0</v>
      </c>
      <c r="J55" s="1" t="str">
        <f>IF(AND(H55&gt;0,I55&gt;0,K55&gt;=Q55),"Ja","Nein")</f>
        <v>Nein</v>
      </c>
      <c r="K55" s="4">
        <f>MAX(T55,AD55,AN55,AX55,BH55,BR55)+LARGE((T55,AD55,AN55,AX55,BH55,BR55),2)+MAX(W55,Z55,AG55,AJ55,AQ55,AT55,BA55,BD55,BK55,BN55,BU55,BX55)+LARGE((W55,Z55,AG55,AJ55,AQ55,AT55,BA55,BD55,BK55,BN55,BU55,BX55),2)</f>
        <v>150.82100000000003</v>
      </c>
      <c r="L55" s="2">
        <f>VLOOKUP(C55,Quali_W[#All],4,0)</f>
        <v>0</v>
      </c>
      <c r="M55" s="4">
        <f>VLOOKUP(C55,Quali_W[#All],5,0)</f>
        <v>31.2</v>
      </c>
      <c r="N55" s="4">
        <f>VLOOKUP(C55,Quali_W[#All],6,0)</f>
        <v>40.700000000000003</v>
      </c>
      <c r="O55" s="4">
        <f>VLOOKUP(C55,Quali_W[#All],7,0)</f>
        <v>29.4</v>
      </c>
      <c r="P55" s="4">
        <f>VLOOKUP(C55,Quali_W[#All],8,0)</f>
        <v>46.3</v>
      </c>
      <c r="Q55" s="4">
        <f>VLOOKUP(C55,Quali_W[#All],9,0)</f>
        <v>174</v>
      </c>
      <c r="R55" s="2">
        <v>0</v>
      </c>
      <c r="S55" s="4">
        <v>26.900000000000002</v>
      </c>
      <c r="T55" s="4">
        <v>36.300000000000004</v>
      </c>
      <c r="U55" s="6">
        <v>0</v>
      </c>
      <c r="V55" s="4">
        <v>23.722999999999999</v>
      </c>
      <c r="W55" s="4">
        <v>37.623000000000005</v>
      </c>
      <c r="X55" s="6">
        <v>0</v>
      </c>
      <c r="Y55" s="4">
        <v>0</v>
      </c>
      <c r="Z55" s="4">
        <v>0</v>
      </c>
      <c r="AA55" s="6">
        <v>0</v>
      </c>
      <c r="AB55" s="2">
        <v>0</v>
      </c>
      <c r="AC55" s="4">
        <v>0</v>
      </c>
      <c r="AD55" s="4">
        <v>0</v>
      </c>
      <c r="AE55" s="6">
        <v>0</v>
      </c>
      <c r="AF55" s="4">
        <v>0</v>
      </c>
      <c r="AG55" s="4">
        <v>0</v>
      </c>
      <c r="AH55" s="6">
        <v>0</v>
      </c>
      <c r="AI55" s="4">
        <v>0</v>
      </c>
      <c r="AJ55" s="4">
        <v>0</v>
      </c>
      <c r="AK55" s="6">
        <v>0</v>
      </c>
      <c r="AL55" s="2">
        <v>0</v>
      </c>
      <c r="AM55" s="4">
        <v>0</v>
      </c>
      <c r="AN55" s="4">
        <v>0</v>
      </c>
      <c r="AO55" s="6">
        <v>0</v>
      </c>
      <c r="AP55" s="4">
        <v>0</v>
      </c>
      <c r="AQ55" s="4">
        <v>0</v>
      </c>
      <c r="AR55" s="6">
        <v>0</v>
      </c>
      <c r="AS55" s="4">
        <v>0</v>
      </c>
      <c r="AT55" s="4">
        <v>0</v>
      </c>
      <c r="AU55" s="6">
        <v>0</v>
      </c>
      <c r="AV55" s="2">
        <v>0</v>
      </c>
      <c r="AW55" s="4">
        <v>28.439999999999998</v>
      </c>
      <c r="AX55" s="4">
        <v>37.94</v>
      </c>
      <c r="AY55" s="6">
        <v>0</v>
      </c>
      <c r="AZ55" s="4">
        <v>25.558</v>
      </c>
      <c r="BA55" s="4">
        <v>38.957999999999998</v>
      </c>
      <c r="BB55" s="6">
        <v>0</v>
      </c>
      <c r="BC55" s="4">
        <v>0</v>
      </c>
      <c r="BD55" s="4">
        <v>0</v>
      </c>
      <c r="BE55" s="6">
        <v>0</v>
      </c>
      <c r="BI55" s="6">
        <f>IF(AND(BF55&gt;=$L55,BG55&gt;=$M55,BH55&gt;=$N55),1,0)</f>
        <v>0</v>
      </c>
      <c r="BL55" s="6">
        <f>IF(AND(BJ55&gt;=$O55,BK55&gt;=$P55),1,0)</f>
        <v>0</v>
      </c>
      <c r="BO55" s="6">
        <f>IF(AND(BM55&gt;=$O55,BN55&gt;=$P55),1,0)</f>
        <v>0</v>
      </c>
      <c r="BS55" s="6">
        <f t="shared" si="0"/>
        <v>0</v>
      </c>
      <c r="BV55" s="6">
        <f t="shared" si="1"/>
        <v>0</v>
      </c>
      <c r="BY55" s="6">
        <f t="shared" si="2"/>
        <v>0</v>
      </c>
    </row>
    <row r="56" spans="1:77" x14ac:dyDescent="0.3">
      <c r="A56" t="s">
        <v>342</v>
      </c>
      <c r="B56" t="s">
        <v>343</v>
      </c>
      <c r="C56" s="1">
        <v>2004</v>
      </c>
      <c r="D56" s="1">
        <v>16</v>
      </c>
      <c r="E56" t="s">
        <v>283</v>
      </c>
      <c r="F56" s="1" t="s">
        <v>71</v>
      </c>
      <c r="G56" t="s">
        <v>178</v>
      </c>
      <c r="H56" s="6">
        <f>U56+AE56+AO56+AY56+BI56+BS56</f>
        <v>0</v>
      </c>
      <c r="I56" s="6">
        <f>X56+AA56+AH56+AK56+AR56+AU56+BB56+BE56+BL56+BO56+BV56+BY56</f>
        <v>0</v>
      </c>
      <c r="J56" s="1" t="str">
        <f>IF(AND(H56&gt;0,I56&gt;0,K56&gt;=Q56),"Ja","Nein")</f>
        <v>Nein</v>
      </c>
      <c r="K56" s="4">
        <f>MAX(T56,AD56,AN56,AX56,BH56,BR56)+LARGE((T56,AD56,AN56,AX56,BH56,BR56),2)+MAX(W56,Z56,AG56,AJ56,AQ56,AT56,BA56,BD56,BK56,BN56,BU56,BX56)+LARGE((W56,Z56,AG56,AJ56,AQ56,AT56,BA56,BD56,BK56,BN56,BU56,BX56),2)</f>
        <v>147.26000000000002</v>
      </c>
      <c r="L56" s="2">
        <f>VLOOKUP(C56,Quali_W[#All],4,0)</f>
        <v>0</v>
      </c>
      <c r="M56" s="4">
        <f>VLOOKUP(C56,Quali_W[#All],5,0)</f>
        <v>31.8</v>
      </c>
      <c r="N56" s="4">
        <f>VLOOKUP(C56,Quali_W[#All],6,0)</f>
        <v>41.3</v>
      </c>
      <c r="O56" s="4">
        <f>VLOOKUP(C56,Quali_W[#All],7,0)</f>
        <v>30.2</v>
      </c>
      <c r="P56" s="4">
        <f>VLOOKUP(C56,Quali_W[#All],8,0)</f>
        <v>48.1</v>
      </c>
      <c r="Q56" s="4">
        <f>VLOOKUP(C56,Quali_W[#All],9,0)</f>
        <v>178.8</v>
      </c>
      <c r="R56" s="2">
        <v>0</v>
      </c>
      <c r="S56" s="4">
        <v>24.755000000000003</v>
      </c>
      <c r="T56" s="4">
        <v>33.755000000000003</v>
      </c>
      <c r="U56" s="6">
        <v>0</v>
      </c>
      <c r="V56" s="4">
        <v>24.825000000000003</v>
      </c>
      <c r="W56" s="4">
        <v>39.125</v>
      </c>
      <c r="X56" s="6">
        <v>0</v>
      </c>
      <c r="Y56" s="4">
        <v>0</v>
      </c>
      <c r="Z56" s="4">
        <v>0</v>
      </c>
      <c r="AA56" s="6">
        <v>0</v>
      </c>
      <c r="AB56" s="2">
        <v>0</v>
      </c>
      <c r="AC56" s="4">
        <v>0</v>
      </c>
      <c r="AD56" s="4">
        <v>0</v>
      </c>
      <c r="AE56" s="6">
        <v>0</v>
      </c>
      <c r="AF56" s="4">
        <v>0</v>
      </c>
      <c r="AG56" s="4">
        <v>0</v>
      </c>
      <c r="AH56" s="6">
        <v>0</v>
      </c>
      <c r="AI56" s="4">
        <v>0</v>
      </c>
      <c r="AJ56" s="4">
        <v>0</v>
      </c>
      <c r="AK56" s="6">
        <v>0</v>
      </c>
      <c r="AL56" s="2">
        <v>0</v>
      </c>
      <c r="AM56" s="4">
        <v>0</v>
      </c>
      <c r="AN56" s="4">
        <v>0</v>
      </c>
      <c r="AO56" s="6">
        <v>0</v>
      </c>
      <c r="AP56" s="4">
        <v>0</v>
      </c>
      <c r="AQ56" s="4">
        <v>0</v>
      </c>
      <c r="AR56" s="6">
        <v>0</v>
      </c>
      <c r="AS56" s="4">
        <v>0</v>
      </c>
      <c r="AT56" s="4">
        <v>0</v>
      </c>
      <c r="AU56" s="6">
        <v>0</v>
      </c>
      <c r="AV56" s="2">
        <v>0</v>
      </c>
      <c r="AW56" s="4">
        <v>25.784999999999997</v>
      </c>
      <c r="AX56" s="4">
        <v>34.984999999999999</v>
      </c>
      <c r="AY56" s="6">
        <v>0</v>
      </c>
      <c r="AZ56" s="4">
        <v>24.195</v>
      </c>
      <c r="BA56" s="4">
        <v>39.395000000000003</v>
      </c>
      <c r="BB56" s="6">
        <v>0</v>
      </c>
      <c r="BC56" s="4">
        <v>0</v>
      </c>
      <c r="BD56" s="4">
        <v>0</v>
      </c>
      <c r="BE56" s="6">
        <v>0</v>
      </c>
      <c r="BI56" s="6">
        <f>IF(AND(BF56&gt;=$L56,BG56&gt;=$M56,BH56&gt;=$N56),1,0)</f>
        <v>0</v>
      </c>
      <c r="BL56" s="6">
        <f>IF(AND(BJ56&gt;=$O56,BK56&gt;=$P56),1,0)</f>
        <v>0</v>
      </c>
      <c r="BO56" s="6">
        <f>IF(AND(BM56&gt;=$O56,BN56&gt;=$P56),1,0)</f>
        <v>0</v>
      </c>
      <c r="BS56" s="6">
        <f t="shared" si="0"/>
        <v>0</v>
      </c>
      <c r="BV56" s="6">
        <f t="shared" si="1"/>
        <v>0</v>
      </c>
      <c r="BY56" s="6">
        <f t="shared" si="2"/>
        <v>0</v>
      </c>
    </row>
    <row r="57" spans="1:77" x14ac:dyDescent="0.3">
      <c r="A57" t="s">
        <v>313</v>
      </c>
      <c r="B57" t="s">
        <v>372</v>
      </c>
      <c r="C57" s="1">
        <v>2008</v>
      </c>
      <c r="D57" s="1">
        <v>12</v>
      </c>
      <c r="E57" t="s">
        <v>140</v>
      </c>
      <c r="F57" s="1" t="s">
        <v>71</v>
      </c>
      <c r="G57" t="s">
        <v>209</v>
      </c>
      <c r="H57" s="6">
        <f>U57+AE57+AO57+AY57+BI57+BS57</f>
        <v>0</v>
      </c>
      <c r="I57" s="6">
        <f>X57+AA57+AH57+AK57+AR57+AU57+BB57+BE57+BL57+BO57+BV57+BY57</f>
        <v>0</v>
      </c>
      <c r="J57" s="1" t="str">
        <f>IF(AND(H57&gt;0,I57&gt;0,K57&gt;=Q57),"Ja","Nein")</f>
        <v>Nein</v>
      </c>
      <c r="K57" s="4">
        <f>MAX(T57,AD57,AN57,AX57,BH57,BR57)+LARGE((T57,AD57,AN57,AX57,BH57,BR57),2)+MAX(W57,Z57,AG57,AJ57,AQ57,AT57,BA57,BD57,BK57,BN57,BU57,BX57)+LARGE((W57,Z57,AG57,AJ57,AQ57,AT57,BA57,BD57,BK57,BN57,BU57,BX57),2)</f>
        <v>146.62800000000001</v>
      </c>
      <c r="L57" s="2">
        <f>VLOOKUP(C57,Quali_W[#All],4,0)</f>
        <v>0</v>
      </c>
      <c r="M57" s="4">
        <f>VLOOKUP(C57,Quali_W[#All],5,0)</f>
        <v>31.2</v>
      </c>
      <c r="N57" s="4">
        <f>VLOOKUP(C57,Quali_W[#All],6,0)</f>
        <v>40.700000000000003</v>
      </c>
      <c r="O57" s="4">
        <f>VLOOKUP(C57,Quali_W[#All],7,0)</f>
        <v>29.4</v>
      </c>
      <c r="P57" s="4">
        <f>VLOOKUP(C57,Quali_W[#All],8,0)</f>
        <v>46.3</v>
      </c>
      <c r="Q57" s="4">
        <f>VLOOKUP(C57,Quali_W[#All],9,0)</f>
        <v>174</v>
      </c>
      <c r="R57" s="2">
        <v>0</v>
      </c>
      <c r="S57" s="4">
        <v>25.580000000000002</v>
      </c>
      <c r="T57" s="4">
        <v>35.08</v>
      </c>
      <c r="U57" s="6">
        <v>0</v>
      </c>
      <c r="V57" s="4">
        <v>23.448</v>
      </c>
      <c r="W57" s="4">
        <v>36.048000000000002</v>
      </c>
      <c r="X57" s="6">
        <v>0</v>
      </c>
      <c r="Y57" s="4">
        <v>0</v>
      </c>
      <c r="Z57" s="4">
        <v>0</v>
      </c>
      <c r="AA57" s="6">
        <v>0</v>
      </c>
      <c r="AB57" s="2">
        <v>0</v>
      </c>
      <c r="AC57" s="4">
        <v>0</v>
      </c>
      <c r="AD57" s="4">
        <v>0</v>
      </c>
      <c r="AE57" s="6">
        <v>0</v>
      </c>
      <c r="AF57" s="4">
        <v>0</v>
      </c>
      <c r="AG57" s="4">
        <v>0</v>
      </c>
      <c r="AH57" s="6">
        <v>0</v>
      </c>
      <c r="AI57" s="4">
        <v>0</v>
      </c>
      <c r="AJ57" s="4">
        <v>0</v>
      </c>
      <c r="AK57" s="6">
        <v>0</v>
      </c>
      <c r="AL57" s="2">
        <v>0</v>
      </c>
      <c r="AM57" s="4">
        <v>0</v>
      </c>
      <c r="AN57" s="4">
        <v>0</v>
      </c>
      <c r="AO57" s="6">
        <v>0</v>
      </c>
      <c r="AP57" s="4">
        <v>0</v>
      </c>
      <c r="AQ57" s="4">
        <v>0</v>
      </c>
      <c r="AR57" s="6">
        <v>0</v>
      </c>
      <c r="AS57" s="4">
        <v>0</v>
      </c>
      <c r="AT57" s="4">
        <v>0</v>
      </c>
      <c r="AU57" s="6">
        <v>0</v>
      </c>
      <c r="AV57" s="2">
        <v>0</v>
      </c>
      <c r="AW57" s="4">
        <v>26.155000000000001</v>
      </c>
      <c r="AX57" s="4">
        <v>35.755000000000003</v>
      </c>
      <c r="AY57" s="6">
        <v>0</v>
      </c>
      <c r="AZ57" s="4">
        <v>25.545000000000002</v>
      </c>
      <c r="BA57" s="4">
        <v>39.745000000000005</v>
      </c>
      <c r="BB57" s="6">
        <v>0</v>
      </c>
      <c r="BC57" s="4">
        <v>0</v>
      </c>
      <c r="BD57" s="4">
        <v>0</v>
      </c>
      <c r="BE57" s="6">
        <v>0</v>
      </c>
      <c r="BI57" s="6">
        <f>IF(AND(BF57&gt;=$L57,BG57&gt;=$M57,BH57&gt;=$N57),1,0)</f>
        <v>0</v>
      </c>
      <c r="BL57" s="6">
        <f>IF(AND(BJ57&gt;=$O57,BK57&gt;=$P57),1,0)</f>
        <v>0</v>
      </c>
      <c r="BO57" s="6">
        <f>IF(AND(BM57&gt;=$O57,BN57&gt;=$P57),1,0)</f>
        <v>0</v>
      </c>
      <c r="BS57" s="6">
        <f t="shared" si="0"/>
        <v>0</v>
      </c>
      <c r="BV57" s="6">
        <f t="shared" si="1"/>
        <v>0</v>
      </c>
      <c r="BY57" s="6">
        <f t="shared" si="2"/>
        <v>0</v>
      </c>
    </row>
    <row r="58" spans="1:77" x14ac:dyDescent="0.3">
      <c r="A58" t="s">
        <v>394</v>
      </c>
      <c r="B58" t="s">
        <v>395</v>
      </c>
      <c r="C58" s="24">
        <v>2008</v>
      </c>
      <c r="D58" s="1">
        <v>12</v>
      </c>
      <c r="E58" t="s">
        <v>280</v>
      </c>
      <c r="F58" s="1" t="s">
        <v>71</v>
      </c>
      <c r="G58" t="s">
        <v>225</v>
      </c>
      <c r="H58" s="6">
        <f>U58+AE58+AO58+AY58+BI58+BS58</f>
        <v>0</v>
      </c>
      <c r="I58" s="6">
        <f>X58+AA58+AH58+AK58+AR58+AU58+BB58+BE58+BL58+BO58+BV58+BY58</f>
        <v>0</v>
      </c>
      <c r="J58" s="1" t="str">
        <f>IF(AND(H58&gt;0,I58&gt;0,K58&gt;=Q58),"Ja","Nein")</f>
        <v>Nein</v>
      </c>
      <c r="K58" s="4">
        <f>MAX(T58,AD58,AN58,AX58,BH58,BR58)+LARGE((T58,AD58,AN58,AX58,BH58,BR58),2)+MAX(W58,Z58,AG58,AJ58,AQ58,AT58,BA58,BD58,BK58,BN58,BU58,BX58)+LARGE((W58,Z58,AG58,AJ58,AQ58,AT58,BA58,BD58,BK58,BN58,BU58,BX58),2)</f>
        <v>145.10000000000002</v>
      </c>
      <c r="L58" s="2">
        <f>VLOOKUP(C58,Quali_W[#All],4,0)</f>
        <v>0</v>
      </c>
      <c r="M58" s="4">
        <f>VLOOKUP(C58,Quali_W[#All],5,0)</f>
        <v>31.2</v>
      </c>
      <c r="N58" s="4">
        <f>VLOOKUP(C58,Quali_W[#All],6,0)</f>
        <v>40.700000000000003</v>
      </c>
      <c r="O58" s="4">
        <f>VLOOKUP(C58,Quali_W[#All],7,0)</f>
        <v>29.4</v>
      </c>
      <c r="P58" s="4">
        <f>VLOOKUP(C58,Quali_W[#All],8,0)</f>
        <v>46.3</v>
      </c>
      <c r="Q58" s="4">
        <f>VLOOKUP(C58,Quali_W[#All],9,0)</f>
        <v>174</v>
      </c>
      <c r="R58" s="2">
        <v>0</v>
      </c>
      <c r="S58" s="4">
        <v>24.365000000000002</v>
      </c>
      <c r="T58" s="4">
        <v>33.965000000000003</v>
      </c>
      <c r="U58" s="6">
        <v>0</v>
      </c>
      <c r="V58" s="4">
        <v>23.025000000000002</v>
      </c>
      <c r="W58" s="4">
        <v>35.924999999999997</v>
      </c>
      <c r="X58" s="6">
        <v>0</v>
      </c>
      <c r="Y58" s="4">
        <v>0</v>
      </c>
      <c r="Z58" s="4">
        <v>0</v>
      </c>
      <c r="AA58" s="6">
        <v>0</v>
      </c>
      <c r="AB58" s="2">
        <v>0</v>
      </c>
      <c r="AC58" s="4">
        <v>0</v>
      </c>
      <c r="AD58" s="4">
        <v>0</v>
      </c>
      <c r="AE58" s="6">
        <v>0</v>
      </c>
      <c r="AF58" s="4">
        <v>0</v>
      </c>
      <c r="AG58" s="4">
        <v>0</v>
      </c>
      <c r="AH58" s="6">
        <v>0</v>
      </c>
      <c r="AI58" s="4">
        <v>0</v>
      </c>
      <c r="AJ58" s="4">
        <v>0</v>
      </c>
      <c r="AK58" s="6">
        <v>0</v>
      </c>
      <c r="AL58" s="2">
        <v>0</v>
      </c>
      <c r="AM58" s="4">
        <v>0</v>
      </c>
      <c r="AN58" s="4">
        <v>0</v>
      </c>
      <c r="AO58" s="6">
        <v>0</v>
      </c>
      <c r="AP58" s="4">
        <v>0</v>
      </c>
      <c r="AQ58" s="4">
        <v>0</v>
      </c>
      <c r="AR58" s="6">
        <v>0</v>
      </c>
      <c r="AS58" s="4">
        <v>0</v>
      </c>
      <c r="AT58" s="4">
        <v>0</v>
      </c>
      <c r="AU58" s="6">
        <v>0</v>
      </c>
      <c r="AV58" s="2">
        <v>0</v>
      </c>
      <c r="AW58" s="4">
        <v>25.41</v>
      </c>
      <c r="AX58" s="4">
        <v>34.81</v>
      </c>
      <c r="AY58" s="6">
        <v>0</v>
      </c>
      <c r="AZ58" s="4">
        <v>26.3</v>
      </c>
      <c r="BA58" s="4">
        <v>40.400000000000006</v>
      </c>
      <c r="BB58" s="6">
        <v>0</v>
      </c>
      <c r="BC58" s="4">
        <v>0</v>
      </c>
      <c r="BD58" s="4">
        <v>0</v>
      </c>
      <c r="BE58" s="6">
        <v>0</v>
      </c>
      <c r="BI58" s="6">
        <f>IF(AND(BF58&gt;=$L58,BG58&gt;=$M58,BH58&gt;=$N58),1,0)</f>
        <v>0</v>
      </c>
      <c r="BL58" s="6">
        <f>IF(AND(BJ58&gt;=$O58,BK58&gt;=$P58),1,0)</f>
        <v>0</v>
      </c>
      <c r="BO58" s="6">
        <f>IF(AND(BM58&gt;=$O58,BN58&gt;=$P58),1,0)</f>
        <v>0</v>
      </c>
      <c r="BS58" s="6">
        <f t="shared" si="0"/>
        <v>0</v>
      </c>
      <c r="BV58" s="6">
        <f t="shared" si="1"/>
        <v>0</v>
      </c>
      <c r="BY58" s="6">
        <f t="shared" si="2"/>
        <v>0</v>
      </c>
    </row>
    <row r="59" spans="1:77" x14ac:dyDescent="0.3">
      <c r="A59" t="s">
        <v>590</v>
      </c>
      <c r="B59" t="s">
        <v>591</v>
      </c>
      <c r="C59" s="34">
        <v>2002</v>
      </c>
      <c r="D59" s="1">
        <v>18</v>
      </c>
      <c r="E59" t="s">
        <v>64</v>
      </c>
      <c r="F59" s="1" t="s">
        <v>71</v>
      </c>
      <c r="G59" t="s">
        <v>516</v>
      </c>
      <c r="H59" s="6">
        <f>U59+AE59+AO59+AY59+BI59+BS59</f>
        <v>1</v>
      </c>
      <c r="I59" s="6">
        <f>X59+AA59+AH59+AK59+AR59+AU59+BB59+BE59+BL59+BO59+BV59+BY59</f>
        <v>0</v>
      </c>
      <c r="J59" s="1" t="str">
        <f>IF(AND(H59&gt;0,I59&gt;0,K59&gt;=Q59),"Ja","Nein")</f>
        <v>Nein</v>
      </c>
      <c r="K59" s="4">
        <f>MAX(T59,AD59,AN59,AX59,BH59,BR59)+LARGE((T59,AD59,AN59,AX59,BH59,BR59),2)+MAX(W59,Z59,AG59,AJ59,AQ59,AT59,BA59,BD59,BK59,BN59,BU59,BX59)+LARGE((W59,Z59,AG59,AJ59,AQ59,AT59,BA59,BD59,BK59,BN59,BU59,BX59),2)</f>
        <v>140.48500000000001</v>
      </c>
      <c r="L59" s="2">
        <f>VLOOKUP(C59,Quali_W[#All],4,0)</f>
        <v>1.2</v>
      </c>
      <c r="M59" s="4">
        <f>VLOOKUP(C59,Quali_W[#All],5,0)</f>
        <v>32.200000000000003</v>
      </c>
      <c r="N59" s="4">
        <f>VLOOKUP(C59,Quali_W[#All],6,0)</f>
        <v>42.9</v>
      </c>
      <c r="O59" s="4">
        <f>VLOOKUP(C59,Quali_W[#All],7,0)</f>
        <v>30.4</v>
      </c>
      <c r="P59" s="4">
        <f>VLOOKUP(C59,Quali_W[#All],8,0)</f>
        <v>49.2</v>
      </c>
      <c r="Q59" s="4">
        <f>VLOOKUP(C59,Quali_W[#All],9,0)</f>
        <v>184.2</v>
      </c>
      <c r="R59" s="2">
        <v>0</v>
      </c>
      <c r="S59" s="4">
        <v>0</v>
      </c>
      <c r="T59" s="4">
        <v>0</v>
      </c>
      <c r="U59" s="6">
        <f>IF(AND(R59&gt;=$L59,S59&gt;=$M59,T59&gt;=$N59),1,0)</f>
        <v>0</v>
      </c>
      <c r="V59" s="4">
        <v>0</v>
      </c>
      <c r="W59" s="4">
        <v>0</v>
      </c>
      <c r="X59" s="6">
        <f>IF(AND(V59&gt;=$O59,W59&gt;=$P59),1,0)</f>
        <v>0</v>
      </c>
      <c r="Y59" s="4">
        <v>0</v>
      </c>
      <c r="Z59" s="4">
        <v>0</v>
      </c>
      <c r="AA59" s="6">
        <f>IF(AND(Y59&gt;=$O59,Z59&gt;=$P59),1,0)</f>
        <v>0</v>
      </c>
      <c r="AB59" s="2">
        <v>0</v>
      </c>
      <c r="AC59" s="4">
        <v>0</v>
      </c>
      <c r="AD59" s="4">
        <v>0</v>
      </c>
      <c r="AE59" s="6">
        <f>IF(AND(AB59&gt;=$L59,AC59&gt;=$M59,AD59&gt;=$N59),1,0)</f>
        <v>0</v>
      </c>
      <c r="AF59" s="4">
        <v>0</v>
      </c>
      <c r="AG59" s="4">
        <v>0</v>
      </c>
      <c r="AH59" s="6">
        <f>IF(AND(AF59&gt;=$O59,AG59&gt;=$P59),1,0)</f>
        <v>0</v>
      </c>
      <c r="AI59" s="4">
        <v>0</v>
      </c>
      <c r="AJ59" s="4">
        <v>0</v>
      </c>
      <c r="AK59" s="6">
        <f>IF(AND(AI59&gt;=$O59,AJ59&gt;=$P59),1,0)</f>
        <v>0</v>
      </c>
      <c r="AL59" s="2">
        <v>0</v>
      </c>
      <c r="AM59" s="4">
        <v>0</v>
      </c>
      <c r="AN59" s="4">
        <v>0</v>
      </c>
      <c r="AO59" s="6">
        <f>IF(AND(AL59&gt;=$L59,AM59&gt;=$M59,AN59&gt;=$N59),1,0)</f>
        <v>0</v>
      </c>
      <c r="AP59" s="4">
        <v>0</v>
      </c>
      <c r="AQ59" s="4">
        <v>0</v>
      </c>
      <c r="AR59" s="6">
        <f>IF(AND(AP59&gt;=$O59,AQ59&gt;=$P59),1,0)</f>
        <v>0</v>
      </c>
      <c r="AS59" s="4">
        <v>0</v>
      </c>
      <c r="AT59" s="4">
        <v>0</v>
      </c>
      <c r="AU59" s="6">
        <f>IF(AND(AS59&gt;=$O59,AT59&gt;=$P59),1,0)</f>
        <v>0</v>
      </c>
      <c r="AV59" s="2">
        <v>1.5</v>
      </c>
      <c r="AW59" s="4">
        <v>32.564999999999998</v>
      </c>
      <c r="AX59" s="4">
        <v>43.564999999999998</v>
      </c>
      <c r="AY59" s="6">
        <v>1</v>
      </c>
      <c r="AZ59" s="4">
        <v>32.369999999999997</v>
      </c>
      <c r="BA59" s="4">
        <v>48.17</v>
      </c>
      <c r="BB59" s="6">
        <v>0</v>
      </c>
      <c r="BC59" s="4">
        <v>33.049999999999997</v>
      </c>
      <c r="BD59" s="4">
        <v>48.75</v>
      </c>
      <c r="BE59" s="6">
        <v>0</v>
      </c>
      <c r="BI59" s="6">
        <f>IF(AND(BF59&gt;=$L59,BG59&gt;=$M59,BH59&gt;=$N59),1,0)</f>
        <v>0</v>
      </c>
      <c r="BL59" s="6">
        <f>IF(AND(BJ59&gt;=$O59,BK59&gt;=$P59),1,0)</f>
        <v>0</v>
      </c>
      <c r="BO59" s="6">
        <f>IF(AND(BM59&gt;=$O59,BN59&gt;=$P59),1,0)</f>
        <v>0</v>
      </c>
      <c r="BS59" s="6">
        <f t="shared" si="0"/>
        <v>0</v>
      </c>
      <c r="BV59" s="6">
        <f t="shared" si="1"/>
        <v>0</v>
      </c>
      <c r="BY59" s="6">
        <f t="shared" si="2"/>
        <v>0</v>
      </c>
    </row>
    <row r="60" spans="1:77" x14ac:dyDescent="0.3">
      <c r="A60" t="s">
        <v>317</v>
      </c>
      <c r="B60" t="s">
        <v>73</v>
      </c>
      <c r="C60" s="24">
        <v>2001</v>
      </c>
      <c r="D60" s="1">
        <v>19</v>
      </c>
      <c r="E60" t="s">
        <v>287</v>
      </c>
      <c r="F60" s="1" t="s">
        <v>71</v>
      </c>
      <c r="G60" t="s">
        <v>159</v>
      </c>
      <c r="H60" s="6">
        <f>U60+AE60+AO60+AY60+BI60+BS60</f>
        <v>0</v>
      </c>
      <c r="I60" s="6">
        <f>X60+AA60+AH60+AK60+AR60+AU60+BB60+BE60+BL60+BO60+BV60+BY60</f>
        <v>0</v>
      </c>
      <c r="J60" s="1" t="str">
        <f>IF(AND(H60&gt;0,I60&gt;0,K60&gt;=Q60),"Ja","Nein")</f>
        <v>Nein</v>
      </c>
      <c r="K60" s="4">
        <f>MAX(T60,AD60,AN60,AX60,BH60,BR60)+LARGE((T60,AD60,AN60,AX60,BH60,BR60),2)+MAX(W60,Z60,AG60,AJ60,AQ60,AT60,BA60,BD60,BK60,BN60,BU60,BX60)+LARGE((W60,Z60,AG60,AJ60,AQ60,AT60,BA60,BD60,BK60,BN60,BU60,BX60),2)</f>
        <v>139.64500000000001</v>
      </c>
      <c r="L60" s="2">
        <f>VLOOKUP(C60,Quali_W[#All],4,0)</f>
        <v>1.5</v>
      </c>
      <c r="M60" s="4">
        <f>VLOOKUP(C60,Quali_W[#All],5,0)</f>
        <v>32.6</v>
      </c>
      <c r="N60" s="4">
        <f>VLOOKUP(C60,Quali_W[#All],6,0)</f>
        <v>43.6</v>
      </c>
      <c r="O60" s="4">
        <f>VLOOKUP(C60,Quali_W[#All],7,0)</f>
        <v>30.5</v>
      </c>
      <c r="P60" s="4">
        <f>VLOOKUP(C60,Quali_W[#All],8,0)</f>
        <v>50</v>
      </c>
      <c r="Q60" s="4">
        <f>VLOOKUP(C60,Quali_W[#All],9,0)</f>
        <v>187.2</v>
      </c>
      <c r="R60" s="2">
        <v>1.5</v>
      </c>
      <c r="S60" s="4">
        <v>31.5</v>
      </c>
      <c r="T60" s="4">
        <v>42.3</v>
      </c>
      <c r="U60" s="6">
        <v>0</v>
      </c>
      <c r="V60" s="4">
        <v>30.985000000000003</v>
      </c>
      <c r="W60" s="4">
        <v>48.085000000000008</v>
      </c>
      <c r="X60" s="6">
        <v>0</v>
      </c>
      <c r="Y60" s="4">
        <v>31.86</v>
      </c>
      <c r="Z60" s="4">
        <v>49.26</v>
      </c>
      <c r="AA60" s="6">
        <v>0</v>
      </c>
      <c r="AB60" s="2">
        <v>0</v>
      </c>
      <c r="AC60" s="4">
        <v>0</v>
      </c>
      <c r="AD60" s="4">
        <v>0</v>
      </c>
      <c r="AE60" s="6">
        <v>0</v>
      </c>
      <c r="AF60" s="4">
        <v>0</v>
      </c>
      <c r="AG60" s="4">
        <v>0</v>
      </c>
      <c r="AH60" s="6">
        <v>0</v>
      </c>
      <c r="AI60" s="4">
        <v>0</v>
      </c>
      <c r="AJ60" s="4">
        <v>0</v>
      </c>
      <c r="AK60" s="6">
        <v>0</v>
      </c>
      <c r="AL60" s="2">
        <v>0</v>
      </c>
      <c r="AM60" s="4">
        <v>0</v>
      </c>
      <c r="AN60" s="4">
        <v>0</v>
      </c>
      <c r="AO60" s="6">
        <v>0</v>
      </c>
      <c r="AP60" s="4">
        <v>0</v>
      </c>
      <c r="AQ60" s="4">
        <v>0</v>
      </c>
      <c r="AR60" s="6">
        <v>0</v>
      </c>
      <c r="AS60" s="4">
        <v>0</v>
      </c>
      <c r="AT60" s="4">
        <v>0</v>
      </c>
      <c r="AU60" s="6">
        <v>0</v>
      </c>
      <c r="AV60" s="2">
        <v>0</v>
      </c>
      <c r="AW60" s="4">
        <v>0</v>
      </c>
      <c r="AX60" s="4">
        <v>0</v>
      </c>
      <c r="AY60" s="6">
        <v>0</v>
      </c>
      <c r="AZ60" s="4">
        <v>0</v>
      </c>
      <c r="BA60" s="4">
        <v>0</v>
      </c>
      <c r="BB60" s="6">
        <v>0</v>
      </c>
      <c r="BC60" s="4">
        <v>0</v>
      </c>
      <c r="BD60" s="4">
        <v>0</v>
      </c>
      <c r="BE60" s="6">
        <v>0</v>
      </c>
      <c r="BI60" s="6">
        <f>IF(AND(BF60&gt;=$L60,BG60&gt;=$M60,BH60&gt;=$N60),1,0)</f>
        <v>0</v>
      </c>
      <c r="BL60" s="6">
        <f>IF(AND(BJ60&gt;=$O60,BK60&gt;=$P60),1,0)</f>
        <v>0</v>
      </c>
      <c r="BO60" s="6">
        <f>IF(AND(BM60&gt;=$O60,BN60&gt;=$P60),1,0)</f>
        <v>0</v>
      </c>
      <c r="BS60" s="6">
        <f t="shared" si="0"/>
        <v>0</v>
      </c>
      <c r="BV60" s="6">
        <f t="shared" si="1"/>
        <v>0</v>
      </c>
      <c r="BY60" s="6">
        <f t="shared" si="2"/>
        <v>0</v>
      </c>
    </row>
    <row r="61" spans="1:77" x14ac:dyDescent="0.3">
      <c r="A61" t="s">
        <v>367</v>
      </c>
      <c r="B61" t="s">
        <v>368</v>
      </c>
      <c r="C61" s="1">
        <v>2005</v>
      </c>
      <c r="D61" s="1">
        <v>15</v>
      </c>
      <c r="E61" t="s">
        <v>69</v>
      </c>
      <c r="F61" s="1" t="s">
        <v>71</v>
      </c>
      <c r="G61" t="s">
        <v>203</v>
      </c>
      <c r="H61" s="6">
        <f>U61+AE61+AO61+AY61+BI61+BS61</f>
        <v>0</v>
      </c>
      <c r="I61" s="6">
        <f>X61+AA61+AH61+AK61+AR61+AU61+BB61+BE61+BL61+BO61+BV61+BY61</f>
        <v>0</v>
      </c>
      <c r="J61" s="1" t="str">
        <f>IF(AND(H61&gt;0,I61&gt;0,K61&gt;=Q61),"Ja","Nein")</f>
        <v>Nein</v>
      </c>
      <c r="K61" s="4">
        <f>MAX(T61,AD61,AN61,AX61,BH61,BR61)+LARGE((T61,AD61,AN61,AX61,BH61,BR61),2)+MAX(W61,Z61,AG61,AJ61,AQ61,AT61,BA61,BD61,BK61,BN61,BU61,BX61)+LARGE((W61,Z61,AG61,AJ61,AQ61,AT61,BA61,BD61,BK61,BN61,BU61,BX61),2)</f>
        <v>138.63300000000001</v>
      </c>
      <c r="L61" s="2">
        <f>VLOOKUP(C61,Quali_W[#All],4,0)</f>
        <v>0</v>
      </c>
      <c r="M61" s="4">
        <f>VLOOKUP(C61,Quali_W[#All],5,0)</f>
        <v>31.6</v>
      </c>
      <c r="N61" s="4">
        <f>VLOOKUP(C61,Quali_W[#All],6,0)</f>
        <v>41.1</v>
      </c>
      <c r="O61" s="4">
        <f>VLOOKUP(C61,Quali_W[#All],7,0)</f>
        <v>30</v>
      </c>
      <c r="P61" s="4">
        <f>VLOOKUP(C61,Quali_W[#All],8,0)</f>
        <v>47.5</v>
      </c>
      <c r="Q61" s="4">
        <f>VLOOKUP(C61,Quali_W[#All],9,0)</f>
        <v>177.2</v>
      </c>
      <c r="R61" s="2">
        <v>0</v>
      </c>
      <c r="S61" s="4">
        <v>28.67</v>
      </c>
      <c r="T61" s="4">
        <v>38.370000000000005</v>
      </c>
      <c r="U61" s="6">
        <v>0</v>
      </c>
      <c r="V61" s="4">
        <v>10.942999999999998</v>
      </c>
      <c r="W61" s="4">
        <v>17.843</v>
      </c>
      <c r="X61" s="6">
        <v>0</v>
      </c>
      <c r="Y61" s="4">
        <v>0</v>
      </c>
      <c r="Z61" s="4">
        <v>0</v>
      </c>
      <c r="AA61" s="6">
        <v>0</v>
      </c>
      <c r="AB61" s="2">
        <v>0</v>
      </c>
      <c r="AC61" s="4">
        <v>0</v>
      </c>
      <c r="AD61" s="4">
        <v>0</v>
      </c>
      <c r="AE61" s="6">
        <v>0</v>
      </c>
      <c r="AF61" s="4">
        <v>0</v>
      </c>
      <c r="AG61" s="4">
        <v>0</v>
      </c>
      <c r="AH61" s="6">
        <v>0</v>
      </c>
      <c r="AI61" s="4">
        <v>0</v>
      </c>
      <c r="AJ61" s="4">
        <v>0</v>
      </c>
      <c r="AK61" s="6">
        <v>0</v>
      </c>
      <c r="AL61" s="2">
        <v>0</v>
      </c>
      <c r="AM61" s="4">
        <v>28.344999999999999</v>
      </c>
      <c r="AN61" s="4">
        <v>37.545000000000002</v>
      </c>
      <c r="AO61" s="6">
        <v>0</v>
      </c>
      <c r="AP61" s="4">
        <v>5.5839999999999996</v>
      </c>
      <c r="AQ61" s="4">
        <v>9.2840000000000007</v>
      </c>
      <c r="AR61" s="6">
        <v>0</v>
      </c>
      <c r="AS61" s="4">
        <v>0</v>
      </c>
      <c r="AT61" s="4">
        <v>0</v>
      </c>
      <c r="AU61" s="6">
        <v>0</v>
      </c>
      <c r="AV61" s="2">
        <v>0</v>
      </c>
      <c r="AW61" s="4">
        <v>29.07</v>
      </c>
      <c r="AX61" s="4">
        <v>38.47</v>
      </c>
      <c r="AY61" s="6">
        <v>0</v>
      </c>
      <c r="AZ61" s="4">
        <v>26.85</v>
      </c>
      <c r="BA61" s="4">
        <v>43.95</v>
      </c>
      <c r="BB61" s="6">
        <v>0</v>
      </c>
      <c r="BC61" s="4">
        <v>0</v>
      </c>
      <c r="BD61" s="4">
        <v>0</v>
      </c>
      <c r="BE61" s="6">
        <v>0</v>
      </c>
      <c r="BI61" s="6">
        <f>IF(AND(BF61&gt;=$L61,BG61&gt;=$M61,BH61&gt;=$N61),1,0)</f>
        <v>0</v>
      </c>
      <c r="BL61" s="6">
        <f>IF(AND(BJ61&gt;=$O61,BK61&gt;=$P61),1,0)</f>
        <v>0</v>
      </c>
      <c r="BO61" s="6">
        <f>IF(AND(BM61&gt;=$O61,BN61&gt;=$P61),1,0)</f>
        <v>0</v>
      </c>
      <c r="BS61" s="6">
        <f t="shared" si="0"/>
        <v>0</v>
      </c>
      <c r="BV61" s="6">
        <f t="shared" si="1"/>
        <v>0</v>
      </c>
      <c r="BY61" s="6">
        <f t="shared" si="2"/>
        <v>0</v>
      </c>
    </row>
    <row r="62" spans="1:77" x14ac:dyDescent="0.3">
      <c r="A62" t="s">
        <v>347</v>
      </c>
      <c r="B62" t="s">
        <v>348</v>
      </c>
      <c r="C62" s="1">
        <v>2003</v>
      </c>
      <c r="D62" s="1">
        <v>17</v>
      </c>
      <c r="E62" t="s">
        <v>280</v>
      </c>
      <c r="F62" s="1" t="s">
        <v>71</v>
      </c>
      <c r="G62" t="s">
        <v>181</v>
      </c>
      <c r="H62" s="6">
        <f>U62+AE62+AO62+AY62+BI62+BS62</f>
        <v>0</v>
      </c>
      <c r="I62" s="6">
        <f>X62+AA62+AH62+AK62+AR62+AU62+BB62+BE62+BL62+BO62+BV62+BY62</f>
        <v>0</v>
      </c>
      <c r="J62" s="1" t="str">
        <f>IF(AND(H62&gt;0,I62&gt;0,K62&gt;=Q62),"Ja","Nein")</f>
        <v>Nein</v>
      </c>
      <c r="K62" s="4">
        <f>MAX(T62,AD62,AN62,AX62,BH62,BR62)+LARGE((T62,AD62,AN62,AX62,BH62,BR62),2)+MAX(W62,Z62,AG62,AJ62,AQ62,AT62,BA62,BD62,BK62,BN62,BU62,BX62)+LARGE((W62,Z62,AG62,AJ62,AQ62,AT62,BA62,BD62,BK62,BN62,BU62,BX62),2)</f>
        <v>137.06299999999999</v>
      </c>
      <c r="L62" s="2">
        <f>VLOOKUP(C62,Quali_W[#All],4,0)</f>
        <v>0</v>
      </c>
      <c r="M62" s="4">
        <f>VLOOKUP(C62,Quali_W[#All],5,0)</f>
        <v>32.200000000000003</v>
      </c>
      <c r="N62" s="4">
        <f>VLOOKUP(C62,Quali_W[#All],6,0)</f>
        <v>41.7</v>
      </c>
      <c r="O62" s="4">
        <f>VLOOKUP(C62,Quali_W[#All],7,0)</f>
        <v>30.3</v>
      </c>
      <c r="P62" s="4">
        <f>VLOOKUP(C62,Quali_W[#All],8,0)</f>
        <v>48.7</v>
      </c>
      <c r="Q62" s="4">
        <f>VLOOKUP(C62,Quali_W[#All],9,0)</f>
        <v>180.8</v>
      </c>
      <c r="R62" s="2">
        <v>0</v>
      </c>
      <c r="S62" s="4">
        <v>28.55</v>
      </c>
      <c r="T62" s="4">
        <v>37.75</v>
      </c>
      <c r="U62" s="6">
        <v>0</v>
      </c>
      <c r="V62" s="4">
        <v>12.178000000000001</v>
      </c>
      <c r="W62" s="4">
        <v>17.378</v>
      </c>
      <c r="X62" s="6">
        <v>0</v>
      </c>
      <c r="Y62" s="4">
        <v>0</v>
      </c>
      <c r="Z62" s="4">
        <v>0</v>
      </c>
      <c r="AA62" s="6">
        <v>0</v>
      </c>
      <c r="AB62" s="2">
        <v>0</v>
      </c>
      <c r="AC62" s="4">
        <v>0</v>
      </c>
      <c r="AD62" s="4">
        <v>0</v>
      </c>
      <c r="AE62" s="6">
        <v>0</v>
      </c>
      <c r="AF62" s="4">
        <v>0</v>
      </c>
      <c r="AG62" s="4">
        <v>0</v>
      </c>
      <c r="AH62" s="6">
        <v>0</v>
      </c>
      <c r="AI62" s="4">
        <v>0</v>
      </c>
      <c r="AJ62" s="4">
        <v>0</v>
      </c>
      <c r="AK62" s="6">
        <v>0</v>
      </c>
      <c r="AL62" s="2">
        <v>0</v>
      </c>
      <c r="AM62" s="4">
        <v>0</v>
      </c>
      <c r="AN62" s="4">
        <v>0</v>
      </c>
      <c r="AO62" s="6">
        <v>0</v>
      </c>
      <c r="AP62" s="4">
        <v>0</v>
      </c>
      <c r="AQ62" s="4">
        <v>0</v>
      </c>
      <c r="AR62" s="6">
        <v>0</v>
      </c>
      <c r="AS62" s="4">
        <v>0</v>
      </c>
      <c r="AT62" s="4">
        <v>0</v>
      </c>
      <c r="AU62" s="6">
        <v>0</v>
      </c>
      <c r="AV62" s="2">
        <v>0</v>
      </c>
      <c r="AW62" s="4">
        <v>29.115000000000002</v>
      </c>
      <c r="AX62" s="4">
        <v>38.915000000000006</v>
      </c>
      <c r="AY62" s="6">
        <v>0</v>
      </c>
      <c r="AZ62" s="4">
        <v>26.22</v>
      </c>
      <c r="BA62" s="4">
        <v>43.019999999999996</v>
      </c>
      <c r="BB62" s="6">
        <v>0</v>
      </c>
      <c r="BC62" s="4">
        <v>0</v>
      </c>
      <c r="BD62" s="4">
        <v>0</v>
      </c>
      <c r="BE62" s="6">
        <v>0</v>
      </c>
      <c r="BI62" s="6">
        <f>IF(AND(BF62&gt;=$L62,BG62&gt;=$M62,BH62&gt;=$N62),1,0)</f>
        <v>0</v>
      </c>
      <c r="BL62" s="6">
        <f>IF(AND(BJ62&gt;=$O62,BK62&gt;=$P62),1,0)</f>
        <v>0</v>
      </c>
      <c r="BO62" s="6">
        <f>IF(AND(BM62&gt;=$O62,BN62&gt;=$P62),1,0)</f>
        <v>0</v>
      </c>
      <c r="BS62" s="6">
        <f t="shared" si="0"/>
        <v>0</v>
      </c>
      <c r="BV62" s="6">
        <f t="shared" si="1"/>
        <v>0</v>
      </c>
      <c r="BY62" s="6">
        <f t="shared" si="2"/>
        <v>0</v>
      </c>
    </row>
    <row r="63" spans="1:77" x14ac:dyDescent="0.3">
      <c r="A63" t="s">
        <v>421</v>
      </c>
      <c r="B63" t="s">
        <v>422</v>
      </c>
      <c r="C63" s="24">
        <v>2004</v>
      </c>
      <c r="D63" s="1">
        <v>16</v>
      </c>
      <c r="E63" t="s">
        <v>475</v>
      </c>
      <c r="F63" s="1" t="s">
        <v>71</v>
      </c>
      <c r="G63" t="s">
        <v>423</v>
      </c>
      <c r="H63" s="6">
        <f>U63+AE63+AO63+AY63+BI63+BS63</f>
        <v>0</v>
      </c>
      <c r="I63" s="6">
        <f>X63+AA63+AH63+AK63+AR63+AU63+BB63+BE63+BL63+BO63+BV63+BY63</f>
        <v>0</v>
      </c>
      <c r="J63" s="1" t="str">
        <f>IF(AND(H63&gt;0,I63&gt;0,K63&gt;=Q63),"Ja","Nein")</f>
        <v>Nein</v>
      </c>
      <c r="K63" s="4">
        <f>MAX(T63,AD63,AN63,AX63,BH63,BR63)+LARGE((T63,AD63,AN63,AX63,BH63,BR63),2)+MAX(W63,Z63,AG63,AJ63,AQ63,AT63,BA63,BD63,BK63,BN63,BU63,BX63)+LARGE((W63,Z63,AG63,AJ63,AQ63,AT63,BA63,BD63,BK63,BN63,BU63,BX63),2)</f>
        <v>136.85300000000001</v>
      </c>
      <c r="L63" s="2">
        <f>VLOOKUP(C63,Quali_W[#All],4,0)</f>
        <v>0</v>
      </c>
      <c r="M63" s="4">
        <f>VLOOKUP(C63,Quali_W[#All],5,0)</f>
        <v>31.8</v>
      </c>
      <c r="N63" s="4">
        <f>VLOOKUP(C63,Quali_W[#All],6,0)</f>
        <v>41.3</v>
      </c>
      <c r="O63" s="4">
        <f>VLOOKUP(C63,Quali_W[#All],7,0)</f>
        <v>30.2</v>
      </c>
      <c r="P63" s="4">
        <f>VLOOKUP(C63,Quali_W[#All],8,0)</f>
        <v>48.1</v>
      </c>
      <c r="Q63" s="4">
        <f>VLOOKUP(C63,Quali_W[#All],9,0)</f>
        <v>178.8</v>
      </c>
      <c r="R63" s="2">
        <v>0</v>
      </c>
      <c r="S63" s="4">
        <v>0</v>
      </c>
      <c r="T63" s="4">
        <v>0</v>
      </c>
      <c r="U63" s="6">
        <v>0</v>
      </c>
      <c r="V63" s="4">
        <v>0</v>
      </c>
      <c r="W63" s="4">
        <v>0</v>
      </c>
      <c r="X63" s="6">
        <v>0</v>
      </c>
      <c r="Y63" s="4">
        <v>0</v>
      </c>
      <c r="Z63" s="4">
        <v>0</v>
      </c>
      <c r="AA63" s="6">
        <v>0</v>
      </c>
      <c r="AB63" s="2">
        <v>0</v>
      </c>
      <c r="AC63" s="4">
        <v>0</v>
      </c>
      <c r="AD63" s="4">
        <v>0</v>
      </c>
      <c r="AE63" s="6">
        <v>0</v>
      </c>
      <c r="AF63" s="4">
        <v>0</v>
      </c>
      <c r="AG63" s="4">
        <v>0</v>
      </c>
      <c r="AH63" s="6">
        <v>0</v>
      </c>
      <c r="AI63" s="4">
        <v>0</v>
      </c>
      <c r="AJ63" s="4">
        <v>0</v>
      </c>
      <c r="AK63" s="6">
        <v>0</v>
      </c>
      <c r="AL63" s="2">
        <v>0</v>
      </c>
      <c r="AM63" s="4">
        <v>27.89</v>
      </c>
      <c r="AN63" s="4">
        <v>37.49</v>
      </c>
      <c r="AO63" s="6">
        <v>0</v>
      </c>
      <c r="AP63" s="4">
        <v>10.882999999999999</v>
      </c>
      <c r="AQ63" s="4">
        <v>18.683</v>
      </c>
      <c r="AR63" s="6">
        <v>0</v>
      </c>
      <c r="AS63" s="4">
        <v>0</v>
      </c>
      <c r="AT63" s="4">
        <v>0</v>
      </c>
      <c r="AU63" s="6">
        <v>0</v>
      </c>
      <c r="AV63" s="2">
        <v>0</v>
      </c>
      <c r="AW63" s="4">
        <v>28.68</v>
      </c>
      <c r="AX63" s="4">
        <v>36.379999999999995</v>
      </c>
      <c r="AY63" s="6">
        <v>0</v>
      </c>
      <c r="AZ63" s="4">
        <v>27</v>
      </c>
      <c r="BA63" s="4">
        <v>44.300000000000004</v>
      </c>
      <c r="BB63" s="6">
        <v>0</v>
      </c>
      <c r="BC63" s="4">
        <v>0</v>
      </c>
      <c r="BD63" s="4">
        <v>0</v>
      </c>
      <c r="BE63" s="6">
        <v>0</v>
      </c>
      <c r="BI63" s="6">
        <f>IF(AND(BF63&gt;=$L63,BG63&gt;=$M63,BH63&gt;=$N63),1,0)</f>
        <v>0</v>
      </c>
      <c r="BL63" s="6">
        <f>IF(AND(BJ63&gt;=$O63,BK63&gt;=$P63),1,0)</f>
        <v>0</v>
      </c>
      <c r="BO63" s="6">
        <f>IF(AND(BM63&gt;=$O63,BN63&gt;=$P63),1,0)</f>
        <v>0</v>
      </c>
      <c r="BS63" s="6">
        <f t="shared" si="0"/>
        <v>0</v>
      </c>
      <c r="BV63" s="6">
        <f t="shared" si="1"/>
        <v>0</v>
      </c>
      <c r="BY63" s="6">
        <f t="shared" si="2"/>
        <v>0</v>
      </c>
    </row>
    <row r="64" spans="1:77" x14ac:dyDescent="0.3">
      <c r="A64" t="s">
        <v>414</v>
      </c>
      <c r="B64" t="s">
        <v>75</v>
      </c>
      <c r="C64" s="24">
        <v>2000</v>
      </c>
      <c r="D64" s="1">
        <v>20</v>
      </c>
      <c r="E64" t="s">
        <v>148</v>
      </c>
      <c r="F64" s="1" t="s">
        <v>71</v>
      </c>
      <c r="G64" t="s">
        <v>413</v>
      </c>
      <c r="H64" s="6">
        <f>U64+AE64+AO64+AY64+BI64+BS64</f>
        <v>0</v>
      </c>
      <c r="I64" s="6">
        <f>X64+AA64+AH64+AK64+AR64+AU64+BB64+BE64+BL64+BO64+BV64+BY64</f>
        <v>0</v>
      </c>
      <c r="J64" s="1" t="str">
        <f>IF(AND(H64&gt;0,I64&gt;0,K64&gt;=Q64),"Ja","Nein")</f>
        <v>Nein</v>
      </c>
      <c r="K64" s="4">
        <f>MAX(T64,AD64,AN64,AX64,BH64,BR64)+LARGE((T64,AD64,AN64,AX64,BH64,BR64),2)+MAX(W64,Z64,AG64,AJ64,AQ64,AT64,BA64,BD64,BK64,BN64,BU64,BX64)+LARGE((W64,Z64,AG64,AJ64,AQ64,AT64,BA64,BD64,BK64,BN64,BU64,BX64),2)</f>
        <v>135.32</v>
      </c>
      <c r="L64" s="2">
        <f>VLOOKUP(C64,Quali_W[#All],4,0)</f>
        <v>1.8</v>
      </c>
      <c r="M64" s="4">
        <f>VLOOKUP(C64,Quali_W[#All],5,0)</f>
        <v>33</v>
      </c>
      <c r="N64" s="4">
        <f>VLOOKUP(C64,Quali_W[#All],6,0)</f>
        <v>44.3</v>
      </c>
      <c r="O64" s="4">
        <f>VLOOKUP(C64,Quali_W[#All],7,0)</f>
        <v>30.6</v>
      </c>
      <c r="P64" s="4">
        <f>VLOOKUP(C64,Quali_W[#All],8,0)</f>
        <v>50.5</v>
      </c>
      <c r="Q64" s="4">
        <f>VLOOKUP(C64,Quali_W[#All],9,0)</f>
        <v>189.6</v>
      </c>
      <c r="R64" s="2">
        <v>0</v>
      </c>
      <c r="S64" s="4">
        <v>0</v>
      </c>
      <c r="T64" s="4">
        <v>0</v>
      </c>
      <c r="U64" s="6">
        <v>0</v>
      </c>
      <c r="V64" s="4">
        <v>0</v>
      </c>
      <c r="W64" s="4">
        <v>0</v>
      </c>
      <c r="X64" s="6">
        <v>0</v>
      </c>
      <c r="Y64" s="4">
        <v>0</v>
      </c>
      <c r="Z64" s="4">
        <v>0</v>
      </c>
      <c r="AA64" s="6">
        <v>0</v>
      </c>
      <c r="AB64" s="2">
        <v>0</v>
      </c>
      <c r="AC64" s="4">
        <v>0</v>
      </c>
      <c r="AD64" s="4">
        <v>0</v>
      </c>
      <c r="AE64" s="6">
        <v>0</v>
      </c>
      <c r="AF64" s="4">
        <v>0</v>
      </c>
      <c r="AG64" s="4">
        <v>0</v>
      </c>
      <c r="AH64" s="6">
        <v>0</v>
      </c>
      <c r="AI64" s="4">
        <v>0</v>
      </c>
      <c r="AJ64" s="4">
        <v>0</v>
      </c>
      <c r="AK64" s="6">
        <v>0</v>
      </c>
      <c r="AL64" s="2">
        <v>1.8</v>
      </c>
      <c r="AM64" s="4">
        <v>30.105</v>
      </c>
      <c r="AN64" s="4">
        <v>41.405000000000001</v>
      </c>
      <c r="AO64" s="6">
        <v>0</v>
      </c>
      <c r="AP64" s="4">
        <v>28.82</v>
      </c>
      <c r="AQ64" s="4">
        <v>46.42</v>
      </c>
      <c r="AR64" s="6">
        <v>0</v>
      </c>
      <c r="AS64" s="4">
        <v>29.39</v>
      </c>
      <c r="AT64" s="4">
        <v>45.79</v>
      </c>
      <c r="AU64" s="6">
        <v>0</v>
      </c>
      <c r="AV64" s="2">
        <v>0</v>
      </c>
      <c r="AW64" s="4">
        <v>0</v>
      </c>
      <c r="AX64" s="4">
        <v>0</v>
      </c>
      <c r="AY64" s="6">
        <v>0</v>
      </c>
      <c r="AZ64" s="4">
        <v>29.44</v>
      </c>
      <c r="BA64" s="4">
        <v>47.34</v>
      </c>
      <c r="BB64" s="6">
        <v>0</v>
      </c>
      <c r="BC64" s="4">
        <v>29.375</v>
      </c>
      <c r="BD64" s="4">
        <v>46.574999999999996</v>
      </c>
      <c r="BE64" s="6">
        <v>0</v>
      </c>
      <c r="BI64" s="6">
        <f>IF(AND(BF64&gt;=$L64,BG64&gt;=$M64,BH64&gt;=$N64),1,0)</f>
        <v>0</v>
      </c>
      <c r="BL64" s="6">
        <f>IF(AND(BJ64&gt;=$O64,BK64&gt;=$P64),1,0)</f>
        <v>0</v>
      </c>
      <c r="BO64" s="6">
        <f>IF(AND(BM64&gt;=$O64,BN64&gt;=$P64),1,0)</f>
        <v>0</v>
      </c>
      <c r="BS64" s="6">
        <f t="shared" si="0"/>
        <v>0</v>
      </c>
      <c r="BV64" s="6">
        <f t="shared" si="1"/>
        <v>0</v>
      </c>
      <c r="BY64" s="6">
        <f t="shared" si="2"/>
        <v>0</v>
      </c>
    </row>
    <row r="65" spans="1:77" x14ac:dyDescent="0.3">
      <c r="A65" t="s">
        <v>402</v>
      </c>
      <c r="B65" t="s">
        <v>403</v>
      </c>
      <c r="C65" s="24">
        <v>2009</v>
      </c>
      <c r="D65" s="1">
        <v>11</v>
      </c>
      <c r="E65" t="s">
        <v>65</v>
      </c>
      <c r="F65" s="1" t="s">
        <v>71</v>
      </c>
      <c r="G65" t="s">
        <v>229</v>
      </c>
      <c r="H65" s="6">
        <f>U65+AE65+AO65+AY65+BI65+BS65</f>
        <v>0</v>
      </c>
      <c r="I65" s="6">
        <f>X65+AA65+AH65+AK65+AR65+AU65+BB65+BE65+BL65+BO65+BV65+BY65</f>
        <v>0</v>
      </c>
      <c r="J65" s="1" t="str">
        <f>IF(AND(H65&gt;0,I65&gt;0,K65&gt;=Q65),"Ja","Nein")</f>
        <v>Nein</v>
      </c>
      <c r="K65" s="4">
        <f>MAX(T65,AD65,AN65,AX65,BH65,BR65)+LARGE((T65,AD65,AN65,AX65,BH65,BR65),2)+MAX(W65,Z65,AG65,AJ65,AQ65,AT65,BA65,BD65,BK65,BN65,BU65,BX65)+LARGE((W65,Z65,AG65,AJ65,AQ65,AT65,BA65,BD65,BK65,BN65,BU65,BX65),2)</f>
        <v>134.88999999999999</v>
      </c>
      <c r="L65" s="2">
        <f>VLOOKUP(C65,Quali_W[#All],4,0)</f>
        <v>0</v>
      </c>
      <c r="M65" s="4">
        <f>VLOOKUP(C65,Quali_W[#All],5,0)</f>
        <v>30.8</v>
      </c>
      <c r="N65" s="4">
        <f>VLOOKUP(C65,Quali_W[#All],6,0)</f>
        <v>40.299999999999997</v>
      </c>
      <c r="O65" s="4">
        <f>VLOOKUP(C65,Quali_W[#All],7,0)</f>
        <v>29.4</v>
      </c>
      <c r="P65" s="4">
        <f>VLOOKUP(C65,Quali_W[#All],8,0)</f>
        <v>46.3</v>
      </c>
      <c r="Q65" s="4">
        <f>VLOOKUP(C65,Quali_W[#All],9,0)</f>
        <v>173.2</v>
      </c>
      <c r="R65" s="2">
        <v>0</v>
      </c>
      <c r="S65" s="4">
        <v>28.085000000000001</v>
      </c>
      <c r="T65" s="4">
        <v>37.585000000000001</v>
      </c>
      <c r="U65" s="6">
        <v>0</v>
      </c>
      <c r="V65" s="4">
        <v>13.330000000000002</v>
      </c>
      <c r="W65" s="4">
        <v>20.130000000000003</v>
      </c>
      <c r="X65" s="6">
        <v>0</v>
      </c>
      <c r="Y65" s="4">
        <v>0</v>
      </c>
      <c r="Z65" s="4">
        <v>0</v>
      </c>
      <c r="AA65" s="6">
        <v>0</v>
      </c>
      <c r="AB65" s="2">
        <v>0</v>
      </c>
      <c r="AC65" s="4">
        <v>0</v>
      </c>
      <c r="AD65" s="4">
        <v>0</v>
      </c>
      <c r="AE65" s="6">
        <v>0</v>
      </c>
      <c r="AF65" s="4">
        <v>0</v>
      </c>
      <c r="AG65" s="4">
        <v>0</v>
      </c>
      <c r="AH65" s="6">
        <v>0</v>
      </c>
      <c r="AI65" s="4">
        <v>0</v>
      </c>
      <c r="AJ65" s="4">
        <v>0</v>
      </c>
      <c r="AK65" s="6">
        <v>0</v>
      </c>
      <c r="AL65" s="2">
        <v>0</v>
      </c>
      <c r="AM65" s="4">
        <v>0</v>
      </c>
      <c r="AN65" s="4">
        <v>0</v>
      </c>
      <c r="AO65" s="6">
        <v>0</v>
      </c>
      <c r="AP65" s="4">
        <v>0</v>
      </c>
      <c r="AQ65" s="4">
        <v>0</v>
      </c>
      <c r="AR65" s="6">
        <v>0</v>
      </c>
      <c r="AS65" s="4">
        <v>0</v>
      </c>
      <c r="AT65" s="4">
        <v>0</v>
      </c>
      <c r="AU65" s="6">
        <v>0</v>
      </c>
      <c r="AV65" s="2">
        <v>0</v>
      </c>
      <c r="AW65" s="4">
        <v>27.055</v>
      </c>
      <c r="AX65" s="4">
        <v>36.454999999999998</v>
      </c>
      <c r="AY65" s="6">
        <v>0</v>
      </c>
      <c r="AZ65" s="4">
        <v>26.119999999999997</v>
      </c>
      <c r="BA65" s="4">
        <v>40.72</v>
      </c>
      <c r="BB65" s="6">
        <v>0</v>
      </c>
      <c r="BC65" s="4">
        <v>0</v>
      </c>
      <c r="BD65" s="4">
        <v>0</v>
      </c>
      <c r="BE65" s="6">
        <v>0</v>
      </c>
      <c r="BI65" s="6">
        <f>IF(AND(BF65&gt;=$L65,BG65&gt;=$M65,BH65&gt;=$N65),1,0)</f>
        <v>0</v>
      </c>
      <c r="BL65" s="6">
        <f>IF(AND(BJ65&gt;=$O65,BK65&gt;=$P65),1,0)</f>
        <v>0</v>
      </c>
      <c r="BO65" s="6">
        <f>IF(AND(BM65&gt;=$O65,BN65&gt;=$P65),1,0)</f>
        <v>0</v>
      </c>
      <c r="BS65" s="6">
        <f t="shared" si="0"/>
        <v>0</v>
      </c>
      <c r="BV65" s="6">
        <f t="shared" si="1"/>
        <v>0</v>
      </c>
      <c r="BY65" s="6">
        <f t="shared" si="2"/>
        <v>0</v>
      </c>
    </row>
    <row r="66" spans="1:77" x14ac:dyDescent="0.3">
      <c r="A66" t="s">
        <v>324</v>
      </c>
      <c r="B66" t="s">
        <v>81</v>
      </c>
      <c r="C66" s="24">
        <v>2000</v>
      </c>
      <c r="D66" s="1">
        <v>20</v>
      </c>
      <c r="E66" t="s">
        <v>325</v>
      </c>
      <c r="F66" s="1" t="s">
        <v>71</v>
      </c>
      <c r="G66" t="s">
        <v>164</v>
      </c>
      <c r="H66" s="6">
        <f>U66+AE66+AO66+AY66+BI66+BS66</f>
        <v>0</v>
      </c>
      <c r="I66" s="6">
        <f>X66+AA66+AH66+AK66+AR66+AU66+BB66+BE66+BL66+BO66+BV66+BY66</f>
        <v>0</v>
      </c>
      <c r="J66" s="1" t="str">
        <f>IF(AND(H66&gt;0,I66&gt;0,K66&gt;=Q66),"Ja","Nein")</f>
        <v>Nein</v>
      </c>
      <c r="K66" s="4">
        <f>MAX(T66,AD66,AN66,AX66,BH66,BR66)+LARGE((T66,AD66,AN66,AX66,BH66,BR66),2)+MAX(W66,Z66,AG66,AJ66,AQ66,AT66,BA66,BD66,BK66,BN66,BU66,BX66)+LARGE((W66,Z66,AG66,AJ66,AQ66,AT66,BA66,BD66,BK66,BN66,BU66,BX66),2)</f>
        <v>133.935</v>
      </c>
      <c r="L66" s="2">
        <f>VLOOKUP(C66,Quali_W[#All],4,0)</f>
        <v>1.8</v>
      </c>
      <c r="M66" s="4">
        <f>VLOOKUP(C66,Quali_W[#All],5,0)</f>
        <v>33</v>
      </c>
      <c r="N66" s="4">
        <f>VLOOKUP(C66,Quali_W[#All],6,0)</f>
        <v>44.3</v>
      </c>
      <c r="O66" s="4">
        <f>VLOOKUP(C66,Quali_W[#All],7,0)</f>
        <v>30.6</v>
      </c>
      <c r="P66" s="4">
        <f>VLOOKUP(C66,Quali_W[#All],8,0)</f>
        <v>50.5</v>
      </c>
      <c r="Q66" s="4">
        <f>VLOOKUP(C66,Quali_W[#All],9,0)</f>
        <v>189.6</v>
      </c>
      <c r="R66" s="2">
        <v>1.5</v>
      </c>
      <c r="S66" s="4">
        <v>30.200000000000003</v>
      </c>
      <c r="T66" s="4">
        <v>41</v>
      </c>
      <c r="U66" s="6">
        <v>0</v>
      </c>
      <c r="V66" s="4">
        <v>30.095000000000002</v>
      </c>
      <c r="W66" s="4">
        <v>47.094999999999999</v>
      </c>
      <c r="X66" s="6">
        <v>0</v>
      </c>
      <c r="Y66" s="4">
        <v>29.14</v>
      </c>
      <c r="Z66" s="4">
        <v>45.84</v>
      </c>
      <c r="AA66" s="6">
        <v>0</v>
      </c>
      <c r="AB66" s="2">
        <v>0</v>
      </c>
      <c r="AC66" s="4">
        <v>0</v>
      </c>
      <c r="AD66" s="4">
        <v>0</v>
      </c>
      <c r="AE66" s="6">
        <v>0</v>
      </c>
      <c r="AF66" s="4">
        <v>0</v>
      </c>
      <c r="AG66" s="4">
        <v>0</v>
      </c>
      <c r="AH66" s="6">
        <v>0</v>
      </c>
      <c r="AI66" s="4">
        <v>0</v>
      </c>
      <c r="AJ66" s="4">
        <v>0</v>
      </c>
      <c r="AK66" s="6">
        <v>0</v>
      </c>
      <c r="AL66" s="2">
        <v>0</v>
      </c>
      <c r="AM66" s="4">
        <v>0</v>
      </c>
      <c r="AN66" s="4">
        <v>0</v>
      </c>
      <c r="AO66" s="6">
        <v>0</v>
      </c>
      <c r="AP66" s="4">
        <v>0</v>
      </c>
      <c r="AQ66" s="4">
        <v>0</v>
      </c>
      <c r="AR66" s="6">
        <v>0</v>
      </c>
      <c r="AS66" s="4">
        <v>0</v>
      </c>
      <c r="AT66" s="4">
        <v>0</v>
      </c>
      <c r="AU66" s="6">
        <v>0</v>
      </c>
      <c r="AV66" s="2">
        <v>0</v>
      </c>
      <c r="AW66" s="4">
        <v>0</v>
      </c>
      <c r="AX66" s="4">
        <v>0</v>
      </c>
      <c r="AY66" s="6">
        <v>0</v>
      </c>
      <c r="AZ66" s="4">
        <v>0</v>
      </c>
      <c r="BA66" s="4">
        <v>0</v>
      </c>
      <c r="BB66" s="6">
        <v>0</v>
      </c>
      <c r="BC66" s="4">
        <v>0</v>
      </c>
      <c r="BD66" s="4">
        <v>0</v>
      </c>
      <c r="BE66" s="6">
        <v>0</v>
      </c>
      <c r="BI66" s="6">
        <f>IF(AND(BF66&gt;=$L66,BG66&gt;=$M66,BH66&gt;=$N66),1,0)</f>
        <v>0</v>
      </c>
      <c r="BL66" s="6">
        <f>IF(AND(BJ66&gt;=$O66,BK66&gt;=$P66),1,0)</f>
        <v>0</v>
      </c>
      <c r="BO66" s="6">
        <f>IF(AND(BM66&gt;=$O66,BN66&gt;=$P66),1,0)</f>
        <v>0</v>
      </c>
      <c r="BS66" s="6">
        <f t="shared" si="0"/>
        <v>0</v>
      </c>
      <c r="BV66" s="6">
        <f t="shared" si="1"/>
        <v>0</v>
      </c>
      <c r="BY66" s="6">
        <f t="shared" si="2"/>
        <v>0</v>
      </c>
    </row>
    <row r="67" spans="1:77" x14ac:dyDescent="0.3">
      <c r="A67" t="s">
        <v>313</v>
      </c>
      <c r="B67" t="s">
        <v>315</v>
      </c>
      <c r="C67" s="24">
        <v>2005</v>
      </c>
      <c r="D67" s="1">
        <v>15</v>
      </c>
      <c r="E67" t="s">
        <v>147</v>
      </c>
      <c r="F67" s="1" t="s">
        <v>71</v>
      </c>
      <c r="G67" t="s">
        <v>200</v>
      </c>
      <c r="H67" s="6">
        <f>U67+AE67+AO67+AY67+BI67+BS67</f>
        <v>0</v>
      </c>
      <c r="I67" s="6">
        <f>X67+AA67+AH67+AK67+AR67+AU67+BB67+BE67+BL67+BO67+BV67+BY67</f>
        <v>0</v>
      </c>
      <c r="J67" s="1" t="str">
        <f>IF(AND(H67&gt;0,I67&gt;0,K67&gt;=Q67),"Ja","Nein")</f>
        <v>Nein</v>
      </c>
      <c r="K67" s="4">
        <f>MAX(T67,AD67,AN67,AX67,BH67,BR67)+LARGE((T67,AD67,AN67,AX67,BH67,BR67),2)+MAX(W67,Z67,AG67,AJ67,AQ67,AT67,BA67,BD67,BK67,BN67,BU67,BX67)+LARGE((W67,Z67,AG67,AJ67,AQ67,AT67,BA67,BD67,BK67,BN67,BU67,BX67),2)</f>
        <v>130.76499999999999</v>
      </c>
      <c r="L67" s="2">
        <f>VLOOKUP(C67,Quali_W[#All],4,0)</f>
        <v>0</v>
      </c>
      <c r="M67" s="4">
        <f>VLOOKUP(C67,Quali_W[#All],5,0)</f>
        <v>31.6</v>
      </c>
      <c r="N67" s="4">
        <f>VLOOKUP(C67,Quali_W[#All],6,0)</f>
        <v>41.1</v>
      </c>
      <c r="O67" s="4">
        <f>VLOOKUP(C67,Quali_W[#All],7,0)</f>
        <v>30</v>
      </c>
      <c r="P67" s="4">
        <f>VLOOKUP(C67,Quali_W[#All],8,0)</f>
        <v>47.5</v>
      </c>
      <c r="Q67" s="4">
        <f>VLOOKUP(C67,Quali_W[#All],9,0)</f>
        <v>177.2</v>
      </c>
      <c r="R67" s="2">
        <v>0</v>
      </c>
      <c r="S67" s="4">
        <v>29.865000000000002</v>
      </c>
      <c r="T67" s="4">
        <v>39.365000000000002</v>
      </c>
      <c r="U67" s="6">
        <v>0</v>
      </c>
      <c r="V67" s="4">
        <v>30.865000000000002</v>
      </c>
      <c r="W67" s="4">
        <v>46.065000000000005</v>
      </c>
      <c r="X67" s="6">
        <v>0</v>
      </c>
      <c r="Y67" s="4">
        <v>30.835000000000001</v>
      </c>
      <c r="Z67" s="4">
        <v>45.334999999999994</v>
      </c>
      <c r="AA67" s="6">
        <v>0</v>
      </c>
      <c r="AB67" s="2">
        <v>0</v>
      </c>
      <c r="AC67" s="4">
        <v>0</v>
      </c>
      <c r="AD67" s="4">
        <v>0</v>
      </c>
      <c r="AE67" s="6">
        <v>0</v>
      </c>
      <c r="AF67" s="4">
        <v>0</v>
      </c>
      <c r="AG67" s="4">
        <v>0</v>
      </c>
      <c r="AH67" s="6">
        <v>0</v>
      </c>
      <c r="AI67" s="4">
        <v>0</v>
      </c>
      <c r="AJ67" s="4">
        <v>0</v>
      </c>
      <c r="AK67" s="6">
        <v>0</v>
      </c>
      <c r="AL67" s="2">
        <v>0</v>
      </c>
      <c r="AM67" s="4">
        <v>0</v>
      </c>
      <c r="AN67" s="4">
        <v>0</v>
      </c>
      <c r="AO67" s="6">
        <v>0</v>
      </c>
      <c r="AP67" s="4">
        <v>0</v>
      </c>
      <c r="AQ67" s="4">
        <v>0</v>
      </c>
      <c r="AR67" s="6">
        <v>0</v>
      </c>
      <c r="AS67" s="4">
        <v>0</v>
      </c>
      <c r="AT67" s="4">
        <v>0</v>
      </c>
      <c r="AU67" s="6">
        <v>0</v>
      </c>
      <c r="AV67" s="2">
        <v>0</v>
      </c>
      <c r="AW67" s="4">
        <v>0</v>
      </c>
      <c r="AX67" s="4">
        <v>0</v>
      </c>
      <c r="AY67" s="6">
        <v>0</v>
      </c>
      <c r="AZ67" s="4">
        <v>0</v>
      </c>
      <c r="BA67" s="4">
        <v>0</v>
      </c>
      <c r="BB67" s="6">
        <v>0</v>
      </c>
      <c r="BC67" s="4">
        <v>0</v>
      </c>
      <c r="BD67" s="4">
        <v>0</v>
      </c>
      <c r="BE67" s="6">
        <v>0</v>
      </c>
      <c r="BI67" s="6">
        <f>IF(AND(BF67&gt;=$L67,BG67&gt;=$M67,BH67&gt;=$N67),1,0)</f>
        <v>0</v>
      </c>
      <c r="BL67" s="6">
        <f>IF(AND(BJ67&gt;=$O67,BK67&gt;=$P67),1,0)</f>
        <v>0</v>
      </c>
      <c r="BO67" s="6">
        <f>IF(AND(BM67&gt;=$O67,BN67&gt;=$P67),1,0)</f>
        <v>0</v>
      </c>
      <c r="BS67" s="6">
        <f t="shared" ref="BS67:BS77" si="3">IF(AND(BP67&gt;=$L67,BQ67&gt;=$M67,BR67&gt;=$N67),1,0)</f>
        <v>0</v>
      </c>
      <c r="BV67" s="6">
        <f t="shared" ref="BV67:BV77" si="4">IF(AND(BT67&gt;=$O67,BU67&gt;=$P67),1,0)</f>
        <v>0</v>
      </c>
      <c r="BY67" s="6">
        <f t="shared" ref="BY67:BY77" si="5">IF(AND(BW67&gt;=$O67,BX67&gt;=$P67),1,0)</f>
        <v>0</v>
      </c>
    </row>
    <row r="68" spans="1:77" x14ac:dyDescent="0.3">
      <c r="A68" t="s">
        <v>582</v>
      </c>
      <c r="B68" t="s">
        <v>583</v>
      </c>
      <c r="C68" s="34">
        <v>2006</v>
      </c>
      <c r="D68" s="1">
        <v>14</v>
      </c>
      <c r="E68" t="s">
        <v>584</v>
      </c>
      <c r="F68" s="1" t="s">
        <v>71</v>
      </c>
      <c r="G68" t="s">
        <v>490</v>
      </c>
      <c r="H68" s="6">
        <f>U68+AE68+AO68+AY68+BI68+BS68</f>
        <v>0</v>
      </c>
      <c r="I68" s="6">
        <f>X68+AA68+AH68+AK68+AR68+AU68+BB68+BE68+BL68+BO68+BV68+BY68</f>
        <v>0</v>
      </c>
      <c r="J68" s="1" t="str">
        <f>IF(AND(H68&gt;0,I68&gt;0,K68&gt;=Q68),"Ja","Nein")</f>
        <v>Nein</v>
      </c>
      <c r="K68" s="4">
        <f>MAX(T68,AD68,AN68,AX68,BH68,BR68)+LARGE((T68,AD68,AN68,AX68,BH68,BR68),2)+MAX(W68,Z68,AG68,AJ68,AQ68,AT68,BA68,BD68,BK68,BN68,BU68,BX68)+LARGE((W68,Z68,AG68,AJ68,AQ68,AT68,BA68,BD68,BK68,BN68,BU68,BX68),2)</f>
        <v>127.94499999999999</v>
      </c>
      <c r="L68" s="2">
        <f>VLOOKUP(C68,Quali_W[#All],4,0)</f>
        <v>0</v>
      </c>
      <c r="M68" s="4">
        <f>VLOOKUP(C68,Quali_W[#All],5,0)</f>
        <v>31.2</v>
      </c>
      <c r="N68" s="4">
        <f>VLOOKUP(C68,Quali_W[#All],6,0)</f>
        <v>40.700000000000003</v>
      </c>
      <c r="O68" s="4">
        <f>VLOOKUP(C68,Quali_W[#All],7,0)</f>
        <v>29.8</v>
      </c>
      <c r="P68" s="4">
        <f>VLOOKUP(C68,Quali_W[#All],8,0)</f>
        <v>47.1</v>
      </c>
      <c r="Q68" s="4">
        <f>VLOOKUP(C68,Quali_W[#All],9,0)</f>
        <v>175.6</v>
      </c>
      <c r="R68" s="2">
        <v>0</v>
      </c>
      <c r="S68" s="4">
        <v>0</v>
      </c>
      <c r="T68" s="4">
        <v>0</v>
      </c>
      <c r="U68" s="6">
        <f>IF(AND(R68&gt;=$L68,S68&gt;=$M68,T68&gt;=$N68),1,0)</f>
        <v>0</v>
      </c>
      <c r="V68" s="4">
        <v>0</v>
      </c>
      <c r="W68" s="4">
        <v>0</v>
      </c>
      <c r="X68" s="6">
        <f>IF(AND(V68&gt;=$O68,W68&gt;=$P68),1,0)</f>
        <v>0</v>
      </c>
      <c r="Y68" s="4">
        <v>0</v>
      </c>
      <c r="Z68" s="4">
        <v>0</v>
      </c>
      <c r="AA68" s="6">
        <f>IF(AND(Y68&gt;=$O68,Z68&gt;=$P68),1,0)</f>
        <v>0</v>
      </c>
      <c r="AB68" s="2">
        <v>0</v>
      </c>
      <c r="AC68" s="4">
        <v>0</v>
      </c>
      <c r="AD68" s="4">
        <v>0</v>
      </c>
      <c r="AE68" s="6">
        <f>IF(AND(AB68&gt;=$L68,AC68&gt;=$M68,AD68&gt;=$N68),1,0)</f>
        <v>0</v>
      </c>
      <c r="AF68" s="4">
        <v>0</v>
      </c>
      <c r="AG68" s="4">
        <v>0</v>
      </c>
      <c r="AH68" s="6">
        <f>IF(AND(AF68&gt;=$O68,AG68&gt;=$P68),1,0)</f>
        <v>0</v>
      </c>
      <c r="AI68" s="4">
        <v>0</v>
      </c>
      <c r="AJ68" s="4">
        <v>0</v>
      </c>
      <c r="AK68" s="6">
        <f>IF(AND(AI68&gt;=$O68,AJ68&gt;=$P68),1,0)</f>
        <v>0</v>
      </c>
      <c r="AL68" s="2">
        <v>0</v>
      </c>
      <c r="AM68" s="4">
        <v>0</v>
      </c>
      <c r="AN68" s="4">
        <v>0</v>
      </c>
      <c r="AO68" s="6">
        <f>IF(AND(AL68&gt;=$L68,AM68&gt;=$M68,AN68&gt;=$N68),1,0)</f>
        <v>0</v>
      </c>
      <c r="AP68" s="4">
        <v>0</v>
      </c>
      <c r="AQ68" s="4">
        <v>0</v>
      </c>
      <c r="AR68" s="6">
        <f>IF(AND(AP68&gt;=$O68,AQ68&gt;=$P68),1,0)</f>
        <v>0</v>
      </c>
      <c r="AS68" s="4">
        <v>0</v>
      </c>
      <c r="AT68" s="4">
        <v>0</v>
      </c>
      <c r="AU68" s="6">
        <f>IF(AND(AS68&gt;=$O68,AT68&gt;=$P68),1,0)</f>
        <v>0</v>
      </c>
      <c r="AV68" s="2">
        <v>0</v>
      </c>
      <c r="AW68" s="4">
        <v>29.055</v>
      </c>
      <c r="AX68" s="4">
        <v>38.655000000000001</v>
      </c>
      <c r="AY68" s="6">
        <v>0</v>
      </c>
      <c r="AZ68" s="4">
        <v>26.755000000000003</v>
      </c>
      <c r="BA68" s="4">
        <v>44.254999999999995</v>
      </c>
      <c r="BB68" s="6">
        <v>0</v>
      </c>
      <c r="BC68" s="4">
        <v>27.435000000000002</v>
      </c>
      <c r="BD68" s="4">
        <v>45.034999999999997</v>
      </c>
      <c r="BE68" s="6">
        <v>0</v>
      </c>
      <c r="BI68" s="6">
        <f>IF(AND(BF68&gt;=$L68,BG68&gt;=$M68,BH68&gt;=$N68),1,0)</f>
        <v>0</v>
      </c>
      <c r="BL68" s="6">
        <f>IF(AND(BJ68&gt;=$O68,BK68&gt;=$P68),1,0)</f>
        <v>0</v>
      </c>
      <c r="BO68" s="6">
        <f>IF(AND(BM68&gt;=$O68,BN68&gt;=$P68),1,0)</f>
        <v>0</v>
      </c>
      <c r="BS68" s="6">
        <f t="shared" si="3"/>
        <v>0</v>
      </c>
      <c r="BV68" s="6">
        <f t="shared" si="4"/>
        <v>0</v>
      </c>
      <c r="BY68" s="6">
        <f t="shared" si="5"/>
        <v>0</v>
      </c>
    </row>
    <row r="69" spans="1:77" x14ac:dyDescent="0.3">
      <c r="A69" t="s">
        <v>356</v>
      </c>
      <c r="B69" t="s">
        <v>357</v>
      </c>
      <c r="C69" s="24">
        <v>2005</v>
      </c>
      <c r="D69" s="1">
        <v>15</v>
      </c>
      <c r="E69" t="s">
        <v>44</v>
      </c>
      <c r="F69" s="1" t="s">
        <v>71</v>
      </c>
      <c r="G69" t="s">
        <v>194</v>
      </c>
      <c r="H69" s="6">
        <f>U69+AE69+AO69+AY69+BI69+BS69</f>
        <v>0</v>
      </c>
      <c r="I69" s="6">
        <f>X69+AA69+AH69+AK69+AR69+AU69+BB69+BE69+BL69+BO69+BV69+BY69</f>
        <v>0</v>
      </c>
      <c r="J69" s="1" t="str">
        <f>IF(AND(H69&gt;0,I69&gt;0,K69&gt;=Q69),"Ja","Nein")</f>
        <v>Nein</v>
      </c>
      <c r="K69" s="4">
        <f>MAX(T69,AD69,AN69,AX69,BH69,BR69)+LARGE((T69,AD69,AN69,AX69,BH69,BR69),2)+MAX(W69,Z69,AG69,AJ69,AQ69,AT69,BA69,BD69,BK69,BN69,BU69,BX69)+LARGE((W69,Z69,AG69,AJ69,AQ69,AT69,BA69,BD69,BK69,BN69,BU69,BX69),2)</f>
        <v>127.655</v>
      </c>
      <c r="L69" s="2">
        <f>VLOOKUP(C69,Quali_W[#All],4,0)</f>
        <v>0</v>
      </c>
      <c r="M69" s="4">
        <f>VLOOKUP(C69,Quali_W[#All],5,0)</f>
        <v>31.6</v>
      </c>
      <c r="N69" s="4">
        <f>VLOOKUP(C69,Quali_W[#All],6,0)</f>
        <v>41.1</v>
      </c>
      <c r="O69" s="4">
        <f>VLOOKUP(C69,Quali_W[#All],7,0)</f>
        <v>30</v>
      </c>
      <c r="P69" s="4">
        <f>VLOOKUP(C69,Quali_W[#All],8,0)</f>
        <v>47.5</v>
      </c>
      <c r="Q69" s="4">
        <f>VLOOKUP(C69,Quali_W[#All],9,0)</f>
        <v>177.2</v>
      </c>
      <c r="R69" s="2">
        <v>0</v>
      </c>
      <c r="S69" s="4">
        <v>29.75</v>
      </c>
      <c r="T69" s="4">
        <v>39.450000000000003</v>
      </c>
      <c r="U69" s="6">
        <v>0</v>
      </c>
      <c r="V69" s="4">
        <v>26.675000000000004</v>
      </c>
      <c r="W69" s="4">
        <v>43.574999999999996</v>
      </c>
      <c r="X69" s="6">
        <v>0</v>
      </c>
      <c r="Y69" s="4">
        <v>27.53</v>
      </c>
      <c r="Z69" s="4">
        <v>44.63</v>
      </c>
      <c r="AA69" s="6">
        <v>0</v>
      </c>
      <c r="AB69" s="2">
        <v>0</v>
      </c>
      <c r="AC69" s="4">
        <v>0</v>
      </c>
      <c r="AD69" s="4">
        <v>0</v>
      </c>
      <c r="AE69" s="6">
        <v>0</v>
      </c>
      <c r="AF69" s="4">
        <v>0</v>
      </c>
      <c r="AG69" s="4">
        <v>0</v>
      </c>
      <c r="AH69" s="6">
        <v>0</v>
      </c>
      <c r="AI69" s="4">
        <v>0</v>
      </c>
      <c r="AJ69" s="4">
        <v>0</v>
      </c>
      <c r="AK69" s="6">
        <v>0</v>
      </c>
      <c r="AL69" s="2">
        <v>0</v>
      </c>
      <c r="AM69" s="4">
        <v>0</v>
      </c>
      <c r="AN69" s="4">
        <v>0</v>
      </c>
      <c r="AO69" s="6">
        <v>0</v>
      </c>
      <c r="AP69" s="4">
        <v>0</v>
      </c>
      <c r="AQ69" s="4">
        <v>0</v>
      </c>
      <c r="AR69" s="6">
        <v>0</v>
      </c>
      <c r="AS69" s="4">
        <v>0</v>
      </c>
      <c r="AT69" s="4">
        <v>0</v>
      </c>
      <c r="AU69" s="6">
        <v>0</v>
      </c>
      <c r="AV69" s="2">
        <v>0</v>
      </c>
      <c r="AW69" s="4">
        <v>0</v>
      </c>
      <c r="AX69" s="4">
        <v>0</v>
      </c>
      <c r="AY69" s="6">
        <v>0</v>
      </c>
      <c r="AZ69" s="4">
        <v>0</v>
      </c>
      <c r="BA69" s="4">
        <v>0</v>
      </c>
      <c r="BB69" s="6">
        <v>0</v>
      </c>
      <c r="BC69" s="4">
        <v>0</v>
      </c>
      <c r="BD69" s="4">
        <v>0</v>
      </c>
      <c r="BE69" s="6">
        <v>0</v>
      </c>
      <c r="BI69" s="6">
        <f>IF(AND(BF69&gt;=$L69,BG69&gt;=$M69,BH69&gt;=$N69),1,0)</f>
        <v>0</v>
      </c>
      <c r="BL69" s="6">
        <f>IF(AND(BJ69&gt;=$O69,BK69&gt;=$P69),1,0)</f>
        <v>0</v>
      </c>
      <c r="BO69" s="6">
        <f>IF(AND(BM69&gt;=$O69,BN69&gt;=$P69),1,0)</f>
        <v>0</v>
      </c>
      <c r="BS69" s="6">
        <f t="shared" si="3"/>
        <v>0</v>
      </c>
      <c r="BV69" s="6">
        <f t="shared" si="4"/>
        <v>0</v>
      </c>
      <c r="BY69" s="6">
        <f t="shared" si="5"/>
        <v>0</v>
      </c>
    </row>
    <row r="70" spans="1:77" x14ac:dyDescent="0.3">
      <c r="A70" t="s">
        <v>588</v>
      </c>
      <c r="B70" t="s">
        <v>589</v>
      </c>
      <c r="C70" s="34">
        <v>2002</v>
      </c>
      <c r="D70" s="1">
        <v>18</v>
      </c>
      <c r="E70" t="s">
        <v>554</v>
      </c>
      <c r="F70" s="1" t="s">
        <v>71</v>
      </c>
      <c r="G70" t="s">
        <v>518</v>
      </c>
      <c r="H70" s="6">
        <f>U70+AE70+AO70+AY70+BI70+BS70</f>
        <v>0</v>
      </c>
      <c r="I70" s="6">
        <f>X70+AA70+AH70+AK70+AR70+AU70+BB70+BE70+BL70+BO70+BV70+BY70</f>
        <v>0</v>
      </c>
      <c r="J70" s="1" t="str">
        <f>IF(AND(H70&gt;0,I70&gt;0,K70&gt;=Q70),"Ja","Nein")</f>
        <v>Nein</v>
      </c>
      <c r="K70" s="4">
        <f>MAX(T70,AD70,AN70,AX70,BH70,BR70)+LARGE((T70,AD70,AN70,AX70,BH70,BR70),2)+MAX(W70,Z70,AG70,AJ70,AQ70,AT70,BA70,BD70,BK70,BN70,BU70,BX70)+LARGE((W70,Z70,AG70,AJ70,AQ70,AT70,BA70,BD70,BK70,BN70,BU70,BX70),2)</f>
        <v>127.56</v>
      </c>
      <c r="L70" s="2">
        <f>VLOOKUP(C70,Quali_W[#All],4,0)</f>
        <v>1.2</v>
      </c>
      <c r="M70" s="4">
        <f>VLOOKUP(C70,Quali_W[#All],5,0)</f>
        <v>32.200000000000003</v>
      </c>
      <c r="N70" s="4">
        <f>VLOOKUP(C70,Quali_W[#All],6,0)</f>
        <v>42.9</v>
      </c>
      <c r="O70" s="4">
        <f>VLOOKUP(C70,Quali_W[#All],7,0)</f>
        <v>30.4</v>
      </c>
      <c r="P70" s="4">
        <f>VLOOKUP(C70,Quali_W[#All],8,0)</f>
        <v>49.2</v>
      </c>
      <c r="Q70" s="4">
        <f>VLOOKUP(C70,Quali_W[#All],9,0)</f>
        <v>184.2</v>
      </c>
      <c r="R70" s="2">
        <v>0</v>
      </c>
      <c r="S70" s="4">
        <v>0</v>
      </c>
      <c r="T70" s="4">
        <v>0</v>
      </c>
      <c r="U70" s="6">
        <f>IF(AND(R70&gt;=$L70,S70&gt;=$M70,T70&gt;=$N70),1,0)</f>
        <v>0</v>
      </c>
      <c r="V70" s="4">
        <v>0</v>
      </c>
      <c r="W70" s="4">
        <v>0</v>
      </c>
      <c r="X70" s="6">
        <f>IF(AND(V70&gt;=$O70,W70&gt;=$P70),1,0)</f>
        <v>0</v>
      </c>
      <c r="Y70" s="4">
        <v>0</v>
      </c>
      <c r="Z70" s="4">
        <v>0</v>
      </c>
      <c r="AA70" s="6">
        <f>IF(AND(Y70&gt;=$O70,Z70&gt;=$P70),1,0)</f>
        <v>0</v>
      </c>
      <c r="AB70" s="2">
        <v>0</v>
      </c>
      <c r="AC70" s="4">
        <v>0</v>
      </c>
      <c r="AD70" s="4">
        <v>0</v>
      </c>
      <c r="AE70" s="6">
        <f>IF(AND(AB70&gt;=$L70,AC70&gt;=$M70,AD70&gt;=$N70),1,0)</f>
        <v>0</v>
      </c>
      <c r="AF70" s="4">
        <v>0</v>
      </c>
      <c r="AG70" s="4">
        <v>0</v>
      </c>
      <c r="AH70" s="6">
        <f>IF(AND(AF70&gt;=$O70,AG70&gt;=$P70),1,0)</f>
        <v>0</v>
      </c>
      <c r="AI70" s="4">
        <v>0</v>
      </c>
      <c r="AJ70" s="4">
        <v>0</v>
      </c>
      <c r="AK70" s="6">
        <f>IF(AND(AI70&gt;=$O70,AJ70&gt;=$P70),1,0)</f>
        <v>0</v>
      </c>
      <c r="AL70" s="2">
        <v>0</v>
      </c>
      <c r="AM70" s="4">
        <v>0</v>
      </c>
      <c r="AN70" s="4">
        <v>0</v>
      </c>
      <c r="AO70" s="6">
        <f>IF(AND(AL70&gt;=$L70,AM70&gt;=$M70,AN70&gt;=$N70),1,0)</f>
        <v>0</v>
      </c>
      <c r="AP70" s="4">
        <v>0</v>
      </c>
      <c r="AQ70" s="4">
        <v>0</v>
      </c>
      <c r="AR70" s="6">
        <f>IF(AND(AP70&gt;=$O70,AQ70&gt;=$P70),1,0)</f>
        <v>0</v>
      </c>
      <c r="AS70" s="4">
        <v>0</v>
      </c>
      <c r="AT70" s="4">
        <v>0</v>
      </c>
      <c r="AU70" s="6">
        <f>IF(AND(AS70&gt;=$O70,AT70&gt;=$P70),1,0)</f>
        <v>0</v>
      </c>
      <c r="AV70" s="2">
        <v>0.9</v>
      </c>
      <c r="AW70" s="4">
        <v>29.45</v>
      </c>
      <c r="AX70" s="4">
        <v>39.549999999999997</v>
      </c>
      <c r="AY70" s="6">
        <v>0</v>
      </c>
      <c r="AZ70" s="4">
        <v>29.83</v>
      </c>
      <c r="BA70" s="4">
        <v>45.230000000000004</v>
      </c>
      <c r="BB70" s="6">
        <v>0</v>
      </c>
      <c r="BC70" s="4">
        <v>27.08</v>
      </c>
      <c r="BD70" s="4">
        <v>42.78</v>
      </c>
      <c r="BE70" s="6">
        <v>0</v>
      </c>
      <c r="BI70" s="6">
        <f>IF(AND(BF70&gt;=$L70,BG70&gt;=$M70,BH70&gt;=$N70),1,0)</f>
        <v>0</v>
      </c>
      <c r="BL70" s="6">
        <f>IF(AND(BJ70&gt;=$O70,BK70&gt;=$P70),1,0)</f>
        <v>0</v>
      </c>
      <c r="BO70" s="6">
        <f>IF(AND(BM70&gt;=$O70,BN70&gt;=$P70),1,0)</f>
        <v>0</v>
      </c>
      <c r="BS70" s="6">
        <f t="shared" si="3"/>
        <v>0</v>
      </c>
      <c r="BV70" s="6">
        <f t="shared" si="4"/>
        <v>0</v>
      </c>
      <c r="BY70" s="6">
        <f t="shared" si="5"/>
        <v>0</v>
      </c>
    </row>
    <row r="71" spans="1:77" x14ac:dyDescent="0.3">
      <c r="A71" t="s">
        <v>548</v>
      </c>
      <c r="B71" t="s">
        <v>549</v>
      </c>
      <c r="C71" s="34">
        <v>2008</v>
      </c>
      <c r="D71" s="1">
        <v>12</v>
      </c>
      <c r="E71" t="s">
        <v>529</v>
      </c>
      <c r="F71" s="1" t="s">
        <v>71</v>
      </c>
      <c r="G71" t="s">
        <v>476</v>
      </c>
      <c r="H71" s="6">
        <f>U71+AE71+AO71+AY71+BI71+BS71</f>
        <v>0</v>
      </c>
      <c r="I71" s="6">
        <f>X71+AA71+AH71+AK71+AR71+AU71+BB71+BE71+BL71+BO71+BV71+BY71</f>
        <v>0</v>
      </c>
      <c r="J71" s="1" t="str">
        <f>IF(AND(H71&gt;0,I71&gt;0,K71&gt;=Q71),"Ja","Nein")</f>
        <v>Nein</v>
      </c>
      <c r="K71" s="4">
        <f>MAX(T71,AD71,AN71,AX71,BH71,BR71)+LARGE((T71,AD71,AN71,AX71,BH71,BR71),2)+MAX(W71,Z71,AG71,AJ71,AQ71,AT71,BA71,BD71,BK71,BN71,BU71,BX71)+LARGE((W71,Z71,AG71,AJ71,AQ71,AT71,BA71,BD71,BK71,BN71,BU71,BX71),2)</f>
        <v>124.77000000000001</v>
      </c>
      <c r="L71" s="2">
        <f>VLOOKUP(C71,Quali_W[#All],4,0)</f>
        <v>0</v>
      </c>
      <c r="M71" s="4">
        <f>VLOOKUP(C71,Quali_W[#All],5,0)</f>
        <v>31.2</v>
      </c>
      <c r="N71" s="4">
        <f>VLOOKUP(C71,Quali_W[#All],6,0)</f>
        <v>40.700000000000003</v>
      </c>
      <c r="O71" s="4">
        <f>VLOOKUP(C71,Quali_W[#All],7,0)</f>
        <v>29.4</v>
      </c>
      <c r="P71" s="4">
        <f>VLOOKUP(C71,Quali_W[#All],8,0)</f>
        <v>46.3</v>
      </c>
      <c r="Q71" s="4">
        <f>VLOOKUP(C71,Quali_W[#All],9,0)</f>
        <v>174</v>
      </c>
      <c r="R71" s="2">
        <v>0</v>
      </c>
      <c r="S71" s="4">
        <v>0</v>
      </c>
      <c r="T71" s="4">
        <v>0</v>
      </c>
      <c r="U71" s="6">
        <f>IF(AND(R71&gt;=$L71,S71&gt;=$M71,T71&gt;=$N71),1,0)</f>
        <v>0</v>
      </c>
      <c r="V71" s="4">
        <v>0</v>
      </c>
      <c r="W71" s="4">
        <v>0</v>
      </c>
      <c r="X71" s="6">
        <f>IF(AND(V71&gt;=$O71,W71&gt;=$P71),1,0)</f>
        <v>0</v>
      </c>
      <c r="Y71" s="4">
        <v>0</v>
      </c>
      <c r="Z71" s="4">
        <v>0</v>
      </c>
      <c r="AA71" s="6">
        <f>IF(AND(Y71&gt;=$O71,Z71&gt;=$P71),1,0)</f>
        <v>0</v>
      </c>
      <c r="AB71" s="2">
        <v>0</v>
      </c>
      <c r="AC71" s="4">
        <v>0</v>
      </c>
      <c r="AD71" s="4">
        <v>0</v>
      </c>
      <c r="AE71" s="6">
        <f>IF(AND(AB71&gt;=$L71,AC71&gt;=$M71,AD71&gt;=$N71),1,0)</f>
        <v>0</v>
      </c>
      <c r="AF71" s="4">
        <v>0</v>
      </c>
      <c r="AG71" s="4">
        <v>0</v>
      </c>
      <c r="AH71" s="6">
        <f>IF(AND(AF71&gt;=$O71,AG71&gt;=$P71),1,0)</f>
        <v>0</v>
      </c>
      <c r="AI71" s="4">
        <v>0</v>
      </c>
      <c r="AJ71" s="4">
        <v>0</v>
      </c>
      <c r="AK71" s="6">
        <f>IF(AND(AI71&gt;=$O71,AJ71&gt;=$P71),1,0)</f>
        <v>0</v>
      </c>
      <c r="AL71" s="2">
        <v>0</v>
      </c>
      <c r="AM71" s="4">
        <v>0</v>
      </c>
      <c r="AN71" s="4">
        <v>0</v>
      </c>
      <c r="AO71" s="6">
        <f>IF(AND(AL71&gt;=$L71,AM71&gt;=$M71,AN71&gt;=$N71),1,0)</f>
        <v>0</v>
      </c>
      <c r="AP71" s="4">
        <v>0</v>
      </c>
      <c r="AQ71" s="4">
        <v>0</v>
      </c>
      <c r="AR71" s="6">
        <f>IF(AND(AP71&gt;=$O71,AQ71&gt;=$P71),1,0)</f>
        <v>0</v>
      </c>
      <c r="AS71" s="4">
        <v>0</v>
      </c>
      <c r="AT71" s="4">
        <v>0</v>
      </c>
      <c r="AU71" s="6">
        <f>IF(AND(AS71&gt;=$O71,AT71&gt;=$P71),1,0)</f>
        <v>0</v>
      </c>
      <c r="AV71" s="2">
        <v>0</v>
      </c>
      <c r="AW71" s="4">
        <v>29.274999999999999</v>
      </c>
      <c r="AX71" s="4">
        <v>38.774999999999999</v>
      </c>
      <c r="AY71" s="6">
        <v>0</v>
      </c>
      <c r="AZ71" s="4">
        <v>29.265000000000001</v>
      </c>
      <c r="BA71" s="4">
        <v>42.865000000000002</v>
      </c>
      <c r="BB71" s="6">
        <v>0</v>
      </c>
      <c r="BC71" s="4">
        <v>29.43</v>
      </c>
      <c r="BD71" s="4">
        <v>43.13</v>
      </c>
      <c r="BE71" s="6">
        <v>0</v>
      </c>
      <c r="BI71" s="6">
        <f>IF(AND(BF71&gt;=$L71,BG71&gt;=$M71,BH71&gt;=$N71),1,0)</f>
        <v>0</v>
      </c>
      <c r="BL71" s="6">
        <f>IF(AND(BJ71&gt;=$O71,BK71&gt;=$P71),1,0)</f>
        <v>0</v>
      </c>
      <c r="BO71" s="6">
        <f>IF(AND(BM71&gt;=$O71,BN71&gt;=$P71),1,0)</f>
        <v>0</v>
      </c>
      <c r="BS71" s="6">
        <f t="shared" si="3"/>
        <v>0</v>
      </c>
      <c r="BV71" s="6">
        <f t="shared" si="4"/>
        <v>0</v>
      </c>
      <c r="BY71" s="6">
        <f t="shared" si="5"/>
        <v>0</v>
      </c>
    </row>
    <row r="72" spans="1:77" x14ac:dyDescent="0.3">
      <c r="A72" t="s">
        <v>375</v>
      </c>
      <c r="B72" t="s">
        <v>374</v>
      </c>
      <c r="C72" s="24">
        <v>2008</v>
      </c>
      <c r="D72" s="1">
        <v>12</v>
      </c>
      <c r="E72" t="s">
        <v>63</v>
      </c>
      <c r="F72" s="1" t="s">
        <v>71</v>
      </c>
      <c r="G72" t="s">
        <v>213</v>
      </c>
      <c r="H72" s="6">
        <f>U72+AE72+AO72+AY72+BI72+BS72</f>
        <v>0</v>
      </c>
      <c r="I72" s="6">
        <f>X72+AA72+AH72+AK72+AR72+AU72+BB72+BE72+BL72+BO72+BV72+BY72</f>
        <v>0</v>
      </c>
      <c r="J72" s="1" t="str">
        <f>IF(AND(H72&gt;0,I72&gt;0,K72&gt;=Q72),"Ja","Nein")</f>
        <v>Nein</v>
      </c>
      <c r="K72" s="4">
        <f>MAX(T72,AD72,AN72,AX72,BH72,BR72)+LARGE((T72,AD72,AN72,AX72,BH72,BR72),2)+MAX(W72,Z72,AG72,AJ72,AQ72,AT72,BA72,BD72,BK72,BN72,BU72,BX72)+LARGE((W72,Z72,AG72,AJ72,AQ72,AT72,BA72,BD72,BK72,BN72,BU72,BX72),2)</f>
        <v>124.06500000000001</v>
      </c>
      <c r="L72" s="2">
        <f>VLOOKUP(C72,Quali_W[#All],4,0)</f>
        <v>0</v>
      </c>
      <c r="M72" s="4">
        <f>VLOOKUP(C72,Quali_W[#All],5,0)</f>
        <v>31.2</v>
      </c>
      <c r="N72" s="4">
        <f>VLOOKUP(C72,Quali_W[#All],6,0)</f>
        <v>40.700000000000003</v>
      </c>
      <c r="O72" s="4">
        <f>VLOOKUP(C72,Quali_W[#All],7,0)</f>
        <v>29.4</v>
      </c>
      <c r="P72" s="4">
        <f>VLOOKUP(C72,Quali_W[#All],8,0)</f>
        <v>46.3</v>
      </c>
      <c r="Q72" s="4">
        <f>VLOOKUP(C72,Quali_W[#All],9,0)</f>
        <v>174</v>
      </c>
      <c r="R72" s="2">
        <v>0</v>
      </c>
      <c r="S72" s="4">
        <v>28.86</v>
      </c>
      <c r="T72" s="4">
        <v>38.26</v>
      </c>
      <c r="U72" s="6">
        <v>0</v>
      </c>
      <c r="V72" s="4">
        <v>28.285000000000004</v>
      </c>
      <c r="W72" s="4">
        <v>42.885000000000005</v>
      </c>
      <c r="X72" s="6">
        <v>0</v>
      </c>
      <c r="Y72" s="4">
        <v>28.520000000000003</v>
      </c>
      <c r="Z72" s="4">
        <v>42.92</v>
      </c>
      <c r="AA72" s="6">
        <v>0</v>
      </c>
      <c r="AB72" s="2">
        <v>0</v>
      </c>
      <c r="AC72" s="4">
        <v>0</v>
      </c>
      <c r="AD72" s="4">
        <v>0</v>
      </c>
      <c r="AE72" s="6">
        <v>0</v>
      </c>
      <c r="AF72" s="4">
        <v>0</v>
      </c>
      <c r="AG72" s="4">
        <v>0</v>
      </c>
      <c r="AH72" s="6">
        <v>0</v>
      </c>
      <c r="AI72" s="4">
        <v>0</v>
      </c>
      <c r="AJ72" s="4">
        <v>0</v>
      </c>
      <c r="AK72" s="6">
        <v>0</v>
      </c>
      <c r="AL72" s="2">
        <v>0</v>
      </c>
      <c r="AM72" s="4">
        <v>0</v>
      </c>
      <c r="AN72" s="4">
        <v>0</v>
      </c>
      <c r="AO72" s="6">
        <v>0</v>
      </c>
      <c r="AP72" s="4">
        <v>0</v>
      </c>
      <c r="AQ72" s="4">
        <v>0</v>
      </c>
      <c r="AR72" s="6">
        <v>0</v>
      </c>
      <c r="AS72" s="4">
        <v>0</v>
      </c>
      <c r="AT72" s="4">
        <v>0</v>
      </c>
      <c r="AU72" s="6">
        <v>0</v>
      </c>
      <c r="AV72" s="2">
        <v>0</v>
      </c>
      <c r="AW72" s="4">
        <v>0</v>
      </c>
      <c r="AX72" s="4">
        <v>0</v>
      </c>
      <c r="AY72" s="6">
        <v>0</v>
      </c>
      <c r="AZ72" s="4">
        <v>0</v>
      </c>
      <c r="BA72" s="4">
        <v>0</v>
      </c>
      <c r="BB72" s="6">
        <v>0</v>
      </c>
      <c r="BC72" s="4">
        <v>0</v>
      </c>
      <c r="BD72" s="4">
        <v>0</v>
      </c>
      <c r="BE72" s="6">
        <v>0</v>
      </c>
      <c r="BI72" s="6">
        <f>IF(AND(BF72&gt;=$L72,BG72&gt;=$M72,BH72&gt;=$N72),1,0)</f>
        <v>0</v>
      </c>
      <c r="BL72" s="6">
        <f>IF(AND(BJ72&gt;=$O72,BK72&gt;=$P72),1,0)</f>
        <v>0</v>
      </c>
      <c r="BO72" s="6">
        <f>IF(AND(BM72&gt;=$O72,BN72&gt;=$P72),1,0)</f>
        <v>0</v>
      </c>
      <c r="BS72" s="6">
        <f t="shared" si="3"/>
        <v>0</v>
      </c>
      <c r="BV72" s="6">
        <f t="shared" si="4"/>
        <v>0</v>
      </c>
      <c r="BY72" s="6">
        <f t="shared" si="5"/>
        <v>0</v>
      </c>
    </row>
    <row r="73" spans="1:77" x14ac:dyDescent="0.3">
      <c r="A73" t="s">
        <v>577</v>
      </c>
      <c r="B73" t="s">
        <v>578</v>
      </c>
      <c r="C73" s="34">
        <v>2009</v>
      </c>
      <c r="D73" s="1">
        <v>11</v>
      </c>
      <c r="E73" t="s">
        <v>554</v>
      </c>
      <c r="F73" s="1" t="s">
        <v>71</v>
      </c>
      <c r="G73" t="s">
        <v>477</v>
      </c>
      <c r="H73" s="6">
        <f>U73+AE73+AO73+AY73+BI73+BS73</f>
        <v>0</v>
      </c>
      <c r="I73" s="6">
        <f>X73+AA73+AH73+AK73+AR73+AU73+BB73+BE73+BL73+BO73+BV73+BY73</f>
        <v>0</v>
      </c>
      <c r="J73" s="1" t="str">
        <f>IF(AND(H73&gt;0,I73&gt;0,K73&gt;=Q73),"Ja","Nein")</f>
        <v>Nein</v>
      </c>
      <c r="K73" s="4">
        <f>MAX(T73,AD73,AN73,AX73,BH73,BR73)+LARGE((T73,AD73,AN73,AX73,BH73,BR73),2)+MAX(W73,Z73,AG73,AJ73,AQ73,AT73,BA73,BD73,BK73,BN73,BU73,BX73)+LARGE((W73,Z73,AG73,AJ73,AQ73,AT73,BA73,BD73,BK73,BN73,BU73,BX73),2)</f>
        <v>123.47499999999999</v>
      </c>
      <c r="L73" s="2">
        <f>VLOOKUP(C73,Quali_W[#All],4,0)</f>
        <v>0</v>
      </c>
      <c r="M73" s="4">
        <f>VLOOKUP(C73,Quali_W[#All],5,0)</f>
        <v>30.8</v>
      </c>
      <c r="N73" s="4">
        <f>VLOOKUP(C73,Quali_W[#All],6,0)</f>
        <v>40.299999999999997</v>
      </c>
      <c r="O73" s="4">
        <f>VLOOKUP(C73,Quali_W[#All],7,0)</f>
        <v>29.4</v>
      </c>
      <c r="P73" s="4">
        <f>VLOOKUP(C73,Quali_W[#All],8,0)</f>
        <v>46.3</v>
      </c>
      <c r="Q73" s="4">
        <f>VLOOKUP(C73,Quali_W[#All],9,0)</f>
        <v>173.2</v>
      </c>
      <c r="R73" s="2">
        <v>0</v>
      </c>
      <c r="S73" s="4">
        <v>0</v>
      </c>
      <c r="T73" s="4">
        <v>0</v>
      </c>
      <c r="U73" s="6">
        <f>IF(AND(R73&gt;=$L73,S73&gt;=$M73,T73&gt;=$N73),1,0)</f>
        <v>0</v>
      </c>
      <c r="V73" s="4">
        <v>0</v>
      </c>
      <c r="W73" s="4">
        <v>0</v>
      </c>
      <c r="X73" s="6">
        <f>IF(AND(V73&gt;=$O73,W73&gt;=$P73),1,0)</f>
        <v>0</v>
      </c>
      <c r="Y73" s="4">
        <v>0</v>
      </c>
      <c r="Z73" s="4">
        <v>0</v>
      </c>
      <c r="AA73" s="6">
        <f>IF(AND(Y73&gt;=$O73,Z73&gt;=$P73),1,0)</f>
        <v>0</v>
      </c>
      <c r="AB73" s="2">
        <v>0</v>
      </c>
      <c r="AC73" s="4">
        <v>0</v>
      </c>
      <c r="AD73" s="4">
        <v>0</v>
      </c>
      <c r="AE73" s="6">
        <f>IF(AND(AB73&gt;=$L73,AC73&gt;=$M73,AD73&gt;=$N73),1,0)</f>
        <v>0</v>
      </c>
      <c r="AF73" s="4">
        <v>0</v>
      </c>
      <c r="AG73" s="4">
        <v>0</v>
      </c>
      <c r="AH73" s="6">
        <f>IF(AND(AF73&gt;=$O73,AG73&gt;=$P73),1,0)</f>
        <v>0</v>
      </c>
      <c r="AI73" s="4">
        <v>0</v>
      </c>
      <c r="AJ73" s="4">
        <v>0</v>
      </c>
      <c r="AK73" s="6">
        <f>IF(AND(AI73&gt;=$O73,AJ73&gt;=$P73),1,0)</f>
        <v>0</v>
      </c>
      <c r="AL73" s="2">
        <v>0</v>
      </c>
      <c r="AM73" s="4">
        <v>0</v>
      </c>
      <c r="AN73" s="4">
        <v>0</v>
      </c>
      <c r="AO73" s="6">
        <f>IF(AND(AL73&gt;=$L73,AM73&gt;=$M73,AN73&gt;=$N73),1,0)</f>
        <v>0</v>
      </c>
      <c r="AP73" s="4">
        <v>0</v>
      </c>
      <c r="AQ73" s="4">
        <v>0</v>
      </c>
      <c r="AR73" s="6">
        <f>IF(AND(AP73&gt;=$O73,AQ73&gt;=$P73),1,0)</f>
        <v>0</v>
      </c>
      <c r="AS73" s="4">
        <v>0</v>
      </c>
      <c r="AT73" s="4">
        <v>0</v>
      </c>
      <c r="AU73" s="6">
        <f>IF(AND(AS73&gt;=$O73,AT73&gt;=$P73),1,0)</f>
        <v>0</v>
      </c>
      <c r="AV73" s="2">
        <v>0</v>
      </c>
      <c r="AW73" s="4">
        <v>28.164999999999999</v>
      </c>
      <c r="AX73" s="4">
        <v>37.564999999999998</v>
      </c>
      <c r="AY73" s="6">
        <v>0</v>
      </c>
      <c r="AZ73" s="4">
        <v>28.29</v>
      </c>
      <c r="BA73" s="4">
        <v>43.489999999999995</v>
      </c>
      <c r="BB73" s="6">
        <v>0</v>
      </c>
      <c r="BC73" s="4">
        <v>27.42</v>
      </c>
      <c r="BD73" s="4">
        <v>42.42</v>
      </c>
      <c r="BE73" s="6">
        <v>0</v>
      </c>
      <c r="BI73" s="6">
        <f>IF(AND(BF73&gt;=$L73,BG73&gt;=$M73,BH73&gt;=$N73),1,0)</f>
        <v>0</v>
      </c>
      <c r="BL73" s="6">
        <f>IF(AND(BJ73&gt;=$O73,BK73&gt;=$P73),1,0)</f>
        <v>0</v>
      </c>
      <c r="BO73" s="6">
        <f>IF(AND(BM73&gt;=$O73,BN73&gt;=$P73),1,0)</f>
        <v>0</v>
      </c>
      <c r="BS73" s="6">
        <f t="shared" si="3"/>
        <v>0</v>
      </c>
      <c r="BV73" s="6">
        <f t="shared" si="4"/>
        <v>0</v>
      </c>
      <c r="BY73" s="6">
        <f t="shared" si="5"/>
        <v>0</v>
      </c>
    </row>
    <row r="74" spans="1:77" x14ac:dyDescent="0.3">
      <c r="A74" t="s">
        <v>385</v>
      </c>
      <c r="B74" t="s">
        <v>386</v>
      </c>
      <c r="C74" s="24">
        <v>2007</v>
      </c>
      <c r="D74" s="1">
        <v>13</v>
      </c>
      <c r="E74" t="s">
        <v>387</v>
      </c>
      <c r="F74" s="1" t="s">
        <v>71</v>
      </c>
      <c r="G74" t="s">
        <v>220</v>
      </c>
      <c r="H74" s="6">
        <f>U74+AE74+AO74+AY74+BI74+BS74</f>
        <v>0</v>
      </c>
      <c r="I74" s="6">
        <f>X74+AA74+AH74+AK74+AR74+AU74+BB74+BE74+BL74+BO74+BV74+BY74</f>
        <v>0</v>
      </c>
      <c r="J74" s="1" t="str">
        <f>IF(AND(H74&gt;0,I74&gt;0,K74&gt;=Q74),"Ja","Nein")</f>
        <v>Nein</v>
      </c>
      <c r="K74" s="4">
        <f>MAX(T74,AD74,AN74,AX74,BH74,BR74)+LARGE((T74,AD74,AN74,AX74,BH74,BR74),2)+MAX(W74,Z74,AG74,AJ74,AQ74,AT74,BA74,BD74,BK74,BN74,BU74,BX74)+LARGE((W74,Z74,AG74,AJ74,AQ74,AT74,BA74,BD74,BK74,BN74,BU74,BX74),2)</f>
        <v>122.31</v>
      </c>
      <c r="L74" s="2">
        <f>VLOOKUP(C74,Quali_W[#All],4,0)</f>
        <v>0</v>
      </c>
      <c r="M74" s="4">
        <f>VLOOKUP(C74,Quali_W[#All],5,0)</f>
        <v>31.6</v>
      </c>
      <c r="N74" s="4">
        <f>VLOOKUP(C74,Quali_W[#All],6,0)</f>
        <v>41.1</v>
      </c>
      <c r="O74" s="4">
        <f>VLOOKUP(C74,Quali_W[#All],7,0)</f>
        <v>29.6</v>
      </c>
      <c r="P74" s="4">
        <f>VLOOKUP(C74,Quali_W[#All],8,0)</f>
        <v>46.7</v>
      </c>
      <c r="Q74" s="4">
        <f>VLOOKUP(C74,Quali_W[#All],9,0)</f>
        <v>175.6</v>
      </c>
      <c r="R74" s="2">
        <v>0</v>
      </c>
      <c r="S74" s="4">
        <v>27.700000000000003</v>
      </c>
      <c r="T74" s="4">
        <v>37.400000000000006</v>
      </c>
      <c r="U74" s="6">
        <v>0</v>
      </c>
      <c r="V74" s="4">
        <v>28.765000000000001</v>
      </c>
      <c r="W74" s="4">
        <v>42.665000000000006</v>
      </c>
      <c r="X74" s="6">
        <v>0</v>
      </c>
      <c r="Y74" s="4">
        <v>28.445</v>
      </c>
      <c r="Z74" s="4">
        <v>42.244999999999997</v>
      </c>
      <c r="AA74" s="6">
        <v>0</v>
      </c>
      <c r="AB74" s="2">
        <v>0</v>
      </c>
      <c r="AC74" s="4">
        <v>0</v>
      </c>
      <c r="AD74" s="4">
        <v>0</v>
      </c>
      <c r="AE74" s="6">
        <v>0</v>
      </c>
      <c r="AF74" s="4">
        <v>0</v>
      </c>
      <c r="AG74" s="4">
        <v>0</v>
      </c>
      <c r="AH74" s="6">
        <v>0</v>
      </c>
      <c r="AI74" s="4">
        <v>0</v>
      </c>
      <c r="AJ74" s="4">
        <v>0</v>
      </c>
      <c r="AK74" s="6">
        <v>0</v>
      </c>
      <c r="AL74" s="2">
        <v>0</v>
      </c>
      <c r="AM74" s="4">
        <v>0</v>
      </c>
      <c r="AN74" s="4">
        <v>0</v>
      </c>
      <c r="AO74" s="6">
        <v>0</v>
      </c>
      <c r="AP74" s="4">
        <v>0</v>
      </c>
      <c r="AQ74" s="4">
        <v>0</v>
      </c>
      <c r="AR74" s="6">
        <v>0</v>
      </c>
      <c r="AS74" s="4">
        <v>0</v>
      </c>
      <c r="AT74" s="4">
        <v>0</v>
      </c>
      <c r="AU74" s="6">
        <v>0</v>
      </c>
      <c r="AV74" s="2">
        <v>0</v>
      </c>
      <c r="AW74" s="4">
        <v>0</v>
      </c>
      <c r="AX74" s="4">
        <v>0</v>
      </c>
      <c r="AY74" s="6">
        <v>0</v>
      </c>
      <c r="AZ74" s="4">
        <v>0</v>
      </c>
      <c r="BA74" s="4">
        <v>0</v>
      </c>
      <c r="BB74" s="6">
        <v>0</v>
      </c>
      <c r="BC74" s="4">
        <v>0</v>
      </c>
      <c r="BD74" s="4">
        <v>0</v>
      </c>
      <c r="BE74" s="6">
        <v>0</v>
      </c>
      <c r="BI74" s="6">
        <f>IF(AND(BF74&gt;=$L74,BG74&gt;=$M74,BH74&gt;=$N74),1,0)</f>
        <v>0</v>
      </c>
      <c r="BL74" s="6">
        <f>IF(AND(BJ74&gt;=$O74,BK74&gt;=$P74),1,0)</f>
        <v>0</v>
      </c>
      <c r="BO74" s="6">
        <f>IF(AND(BM74&gt;=$O74,BN74&gt;=$P74),1,0)</f>
        <v>0</v>
      </c>
      <c r="BS74" s="6">
        <f t="shared" si="3"/>
        <v>0</v>
      </c>
      <c r="BV74" s="6">
        <f t="shared" si="4"/>
        <v>0</v>
      </c>
      <c r="BY74" s="6">
        <f t="shared" si="5"/>
        <v>0</v>
      </c>
    </row>
    <row r="75" spans="1:77" x14ac:dyDescent="0.3">
      <c r="A75" t="s">
        <v>575</v>
      </c>
      <c r="B75" t="s">
        <v>374</v>
      </c>
      <c r="C75" s="34">
        <v>2001</v>
      </c>
      <c r="D75" s="1">
        <v>19</v>
      </c>
      <c r="E75" t="s">
        <v>576</v>
      </c>
      <c r="F75" s="1" t="s">
        <v>71</v>
      </c>
      <c r="G75" t="s">
        <v>517</v>
      </c>
      <c r="H75" s="6">
        <f>U75+AE75+AO75+AY75+BI75+BS75</f>
        <v>0</v>
      </c>
      <c r="I75" s="6">
        <f>X75+AA75+AH75+AK75+AR75+AU75+BB75+BE75+BL75+BO75+BV75+BY75</f>
        <v>0</v>
      </c>
      <c r="J75" s="1" t="str">
        <f>IF(AND(H75&gt;0,I75&gt;0,K75&gt;=Q75),"Ja","Nein")</f>
        <v>Nein</v>
      </c>
      <c r="K75" s="4">
        <f>MAX(T75,AD75,AN75,AX75,BH75,BR75)+LARGE((T75,AD75,AN75,AX75,BH75,BR75),2)+MAX(W75,Z75,AG75,AJ75,AQ75,AT75,BA75,BD75,BK75,BN75,BU75,BX75)+LARGE((W75,Z75,AG75,AJ75,AQ75,AT75,BA75,BD75,BK75,BN75,BU75,BX75),2)</f>
        <v>92.039999999999992</v>
      </c>
      <c r="L75" s="2">
        <f>VLOOKUP(C75,Quali_W[#All],4,0)</f>
        <v>1.5</v>
      </c>
      <c r="M75" s="4">
        <f>VLOOKUP(C75,Quali_W[#All],5,0)</f>
        <v>32.6</v>
      </c>
      <c r="N75" s="4">
        <f>VLOOKUP(C75,Quali_W[#All],6,0)</f>
        <v>43.6</v>
      </c>
      <c r="O75" s="4">
        <f>VLOOKUP(C75,Quali_W[#All],7,0)</f>
        <v>30.5</v>
      </c>
      <c r="P75" s="4">
        <f>VLOOKUP(C75,Quali_W[#All],8,0)</f>
        <v>50</v>
      </c>
      <c r="Q75" s="4">
        <f>VLOOKUP(C75,Quali_W[#All],9,0)</f>
        <v>187.2</v>
      </c>
      <c r="R75" s="2">
        <v>0</v>
      </c>
      <c r="S75" s="4">
        <v>0</v>
      </c>
      <c r="T75" s="4">
        <v>0</v>
      </c>
      <c r="U75" s="6">
        <f>IF(AND(R75&gt;=$L75,S75&gt;=$M75,T75&gt;=$N75),1,0)</f>
        <v>0</v>
      </c>
      <c r="V75" s="4">
        <v>0</v>
      </c>
      <c r="W75" s="4">
        <v>0</v>
      </c>
      <c r="X75" s="6">
        <f>IF(AND(V75&gt;=$O75,W75&gt;=$P75),1,0)</f>
        <v>0</v>
      </c>
      <c r="Y75" s="4">
        <v>0</v>
      </c>
      <c r="Z75" s="4">
        <v>0</v>
      </c>
      <c r="AA75" s="6">
        <f>IF(AND(Y75&gt;=$O75,Z75&gt;=$P75),1,0)</f>
        <v>0</v>
      </c>
      <c r="AB75" s="2">
        <v>0</v>
      </c>
      <c r="AC75" s="4">
        <v>0</v>
      </c>
      <c r="AD75" s="4">
        <v>0</v>
      </c>
      <c r="AE75" s="6">
        <f>IF(AND(AB75&gt;=$L75,AC75&gt;=$M75,AD75&gt;=$N75),1,0)</f>
        <v>0</v>
      </c>
      <c r="AF75" s="4">
        <v>0</v>
      </c>
      <c r="AG75" s="4">
        <v>0</v>
      </c>
      <c r="AH75" s="6">
        <f>IF(AND(AF75&gt;=$O75,AG75&gt;=$P75),1,0)</f>
        <v>0</v>
      </c>
      <c r="AI75" s="4">
        <v>0</v>
      </c>
      <c r="AJ75" s="4">
        <v>0</v>
      </c>
      <c r="AK75" s="6">
        <f>IF(AND(AI75&gt;=$O75,AJ75&gt;=$P75),1,0)</f>
        <v>0</v>
      </c>
      <c r="AL75" s="2">
        <v>0</v>
      </c>
      <c r="AM75" s="4">
        <v>0</v>
      </c>
      <c r="AN75" s="4">
        <v>0</v>
      </c>
      <c r="AO75" s="6">
        <f>IF(AND(AL75&gt;=$L75,AM75&gt;=$M75,AN75&gt;=$N75),1,0)</f>
        <v>0</v>
      </c>
      <c r="AP75" s="4">
        <v>0</v>
      </c>
      <c r="AQ75" s="4">
        <v>0</v>
      </c>
      <c r="AR75" s="6">
        <f>IF(AND(AP75&gt;=$O75,AQ75&gt;=$P75),1,0)</f>
        <v>0</v>
      </c>
      <c r="AS75" s="4">
        <v>0</v>
      </c>
      <c r="AT75" s="4">
        <v>0</v>
      </c>
      <c r="AU75" s="6">
        <f>IF(AND(AS75&gt;=$O75,AT75&gt;=$P75),1,0)</f>
        <v>0</v>
      </c>
      <c r="AV75" s="2">
        <v>0</v>
      </c>
      <c r="AW75" s="4">
        <v>0</v>
      </c>
      <c r="AX75" s="4">
        <v>0</v>
      </c>
      <c r="AY75" s="6">
        <v>0</v>
      </c>
      <c r="AZ75" s="4">
        <v>30.99</v>
      </c>
      <c r="BA75" s="4">
        <v>46.29</v>
      </c>
      <c r="BB75" s="6">
        <v>0</v>
      </c>
      <c r="BC75" s="4">
        <v>30.65</v>
      </c>
      <c r="BD75" s="4">
        <v>45.75</v>
      </c>
      <c r="BE75" s="6">
        <v>0</v>
      </c>
      <c r="BI75" s="6">
        <f>IF(AND(BF75&gt;=$L75,BG75&gt;=$M75,BH75&gt;=$N75),1,0)</f>
        <v>0</v>
      </c>
      <c r="BL75" s="6">
        <f>IF(AND(BJ75&gt;=$O75,BK75&gt;=$P75),1,0)</f>
        <v>0</v>
      </c>
      <c r="BO75" s="6">
        <f>IF(AND(BM75&gt;=$O75,BN75&gt;=$P75),1,0)</f>
        <v>0</v>
      </c>
      <c r="BS75" s="6">
        <f t="shared" si="3"/>
        <v>0</v>
      </c>
      <c r="BV75" s="6">
        <f t="shared" si="4"/>
        <v>0</v>
      </c>
      <c r="BY75" s="6">
        <f t="shared" si="5"/>
        <v>0</v>
      </c>
    </row>
    <row r="76" spans="1:77" x14ac:dyDescent="0.3">
      <c r="A76" t="s">
        <v>597</v>
      </c>
      <c r="B76" t="s">
        <v>598</v>
      </c>
      <c r="C76" s="34">
        <v>2004</v>
      </c>
      <c r="D76" s="1">
        <v>16</v>
      </c>
      <c r="E76" t="s">
        <v>529</v>
      </c>
      <c r="F76" s="1" t="s">
        <v>71</v>
      </c>
      <c r="G76" t="s">
        <v>503</v>
      </c>
      <c r="H76" s="6">
        <f>U76+AE76+AO76+AY76+BI76+BS76</f>
        <v>0</v>
      </c>
      <c r="I76" s="6">
        <f>X76+AA76+AH76+AK76+AR76+AU76+BB76+BE76+BL76+BO76+BV76+BY76</f>
        <v>0</v>
      </c>
      <c r="J76" s="1" t="str">
        <f>IF(AND(H76&gt;0,I76&gt;0,K76&gt;=Q76),"Ja","Nein")</f>
        <v>Nein</v>
      </c>
      <c r="K76" s="4">
        <f>MAX(T76,AD76,AN76,AX76,BH76,BR76)+LARGE((T76,AD76,AN76,AX76,BH76,BR76),2)+MAX(W76,Z76,AG76,AJ76,AQ76,AT76,BA76,BD76,BK76,BN76,BU76,BX76)+LARGE((W76,Z76,AG76,AJ76,AQ76,AT76,BA76,BD76,BK76,BN76,BU76,BX76),2)</f>
        <v>86.06</v>
      </c>
      <c r="L76" s="2">
        <f>VLOOKUP(C76,Quali_W[#All],4,0)</f>
        <v>0</v>
      </c>
      <c r="M76" s="4">
        <f>VLOOKUP(C76,Quali_W[#All],5,0)</f>
        <v>31.8</v>
      </c>
      <c r="N76" s="4">
        <f>VLOOKUP(C76,Quali_W[#All],6,0)</f>
        <v>41.3</v>
      </c>
      <c r="O76" s="4">
        <f>VLOOKUP(C76,Quali_W[#All],7,0)</f>
        <v>30.2</v>
      </c>
      <c r="P76" s="4">
        <f>VLOOKUP(C76,Quali_W[#All],8,0)</f>
        <v>48.1</v>
      </c>
      <c r="Q76" s="4">
        <f>VLOOKUP(C76,Quali_W[#All],9,0)</f>
        <v>178.8</v>
      </c>
      <c r="R76" s="2">
        <v>0</v>
      </c>
      <c r="S76" s="4">
        <v>0</v>
      </c>
      <c r="T76" s="4">
        <v>0</v>
      </c>
      <c r="U76" s="6">
        <f>IF(AND(R76&gt;=$L76,S76&gt;=$M76,T76&gt;=$N76),1,0)</f>
        <v>0</v>
      </c>
      <c r="V76" s="4">
        <v>0</v>
      </c>
      <c r="W76" s="4">
        <v>0</v>
      </c>
      <c r="X76" s="6">
        <f>IF(AND(V76&gt;=$O76,W76&gt;=$P76),1,0)</f>
        <v>0</v>
      </c>
      <c r="Y76" s="4">
        <v>0</v>
      </c>
      <c r="Z76" s="4">
        <v>0</v>
      </c>
      <c r="AA76" s="6">
        <f>IF(AND(Y76&gt;=$O76,Z76&gt;=$P76),1,0)</f>
        <v>0</v>
      </c>
      <c r="AB76" s="2">
        <v>0</v>
      </c>
      <c r="AC76" s="4">
        <v>0</v>
      </c>
      <c r="AD76" s="4">
        <v>0</v>
      </c>
      <c r="AE76" s="6">
        <f>IF(AND(AB76&gt;=$L76,AC76&gt;=$M76,AD76&gt;=$N76),1,0)</f>
        <v>0</v>
      </c>
      <c r="AF76" s="4">
        <v>0</v>
      </c>
      <c r="AG76" s="4">
        <v>0</v>
      </c>
      <c r="AH76" s="6">
        <f>IF(AND(AF76&gt;=$O76,AG76&gt;=$P76),1,0)</f>
        <v>0</v>
      </c>
      <c r="AI76" s="4">
        <v>0</v>
      </c>
      <c r="AJ76" s="4">
        <v>0</v>
      </c>
      <c r="AK76" s="6">
        <f>IF(AND(AI76&gt;=$O76,AJ76&gt;=$P76),1,0)</f>
        <v>0</v>
      </c>
      <c r="AL76" s="2">
        <v>0</v>
      </c>
      <c r="AM76" s="4">
        <v>0</v>
      </c>
      <c r="AN76" s="4">
        <v>0</v>
      </c>
      <c r="AO76" s="6">
        <f>IF(AND(AL76&gt;=$L76,AM76&gt;=$M76,AN76&gt;=$N76),1,0)</f>
        <v>0</v>
      </c>
      <c r="AP76" s="4">
        <v>0</v>
      </c>
      <c r="AQ76" s="4">
        <v>0</v>
      </c>
      <c r="AR76" s="6">
        <f>IF(AND(AP76&gt;=$O76,AQ76&gt;=$P76),1,0)</f>
        <v>0</v>
      </c>
      <c r="AS76" s="4">
        <v>0</v>
      </c>
      <c r="AT76" s="4">
        <v>0</v>
      </c>
      <c r="AU76" s="6">
        <f>IF(AND(AS76&gt;=$O76,AT76&gt;=$P76),1,0)</f>
        <v>0</v>
      </c>
      <c r="AV76" s="2">
        <v>0</v>
      </c>
      <c r="AW76" s="4">
        <v>30.880000000000003</v>
      </c>
      <c r="AX76" s="4">
        <v>39.980000000000004</v>
      </c>
      <c r="AY76" s="6">
        <v>0</v>
      </c>
      <c r="AZ76" s="4">
        <v>29.08</v>
      </c>
      <c r="BA76" s="4">
        <v>46.08</v>
      </c>
      <c r="BB76" s="6">
        <v>0</v>
      </c>
      <c r="BC76" s="4">
        <v>0</v>
      </c>
      <c r="BD76" s="4">
        <v>0</v>
      </c>
      <c r="BE76" s="6">
        <v>0</v>
      </c>
      <c r="BI76" s="6">
        <f>IF(AND(BF76&gt;=$L76,BG76&gt;=$M76,BH76&gt;=$N76),1,0)</f>
        <v>0</v>
      </c>
      <c r="BL76" s="6">
        <f>IF(AND(BJ76&gt;=$O76,BK76&gt;=$P76),1,0)</f>
        <v>0</v>
      </c>
      <c r="BO76" s="6">
        <f>IF(AND(BM76&gt;=$O76,BN76&gt;=$P76),1,0)</f>
        <v>0</v>
      </c>
      <c r="BS76" s="6">
        <f t="shared" si="3"/>
        <v>0</v>
      </c>
      <c r="BV76" s="6">
        <f t="shared" si="4"/>
        <v>0</v>
      </c>
      <c r="BY76" s="6">
        <f t="shared" si="5"/>
        <v>0</v>
      </c>
    </row>
    <row r="77" spans="1:77" x14ac:dyDescent="0.3">
      <c r="A77" t="s">
        <v>433</v>
      </c>
      <c r="B77" t="s">
        <v>438</v>
      </c>
      <c r="C77" s="1">
        <v>2003</v>
      </c>
      <c r="D77" s="1">
        <v>17</v>
      </c>
      <c r="E77" t="s">
        <v>145</v>
      </c>
      <c r="F77" s="1" t="s">
        <v>71</v>
      </c>
      <c r="G77" t="s">
        <v>427</v>
      </c>
      <c r="H77" s="6">
        <f>U77+AE77+AO77+AY77+BI77+BS77</f>
        <v>0</v>
      </c>
      <c r="I77" s="6">
        <f>X77+AA77+AH77+AK77+AR77+AU77+BB77+BE77+BL77+BO77+BV77+BY77</f>
        <v>0</v>
      </c>
      <c r="J77" s="1" t="str">
        <f>IF(AND(H77&gt;0,I77&gt;0,K77&gt;=Q77),"Ja","Nein")</f>
        <v>Nein</v>
      </c>
      <c r="K77" s="4">
        <f>MAX(T77,AD77,AN77,AX77,BH77,BR77)+LARGE((T77,AD77,AN77,AX77,BH77,BR77),2)+MAX(W77,Z77,AG77,AJ77,AQ77,AT77,BA77,BD77,BK77,BN77,BU77,BX77)+LARGE((W77,Z77,AG77,AJ77,AQ77,AT77,BA77,BD77,BK77,BN77,BU77,BX77),2)</f>
        <v>85.164999999999992</v>
      </c>
      <c r="L77" s="2">
        <f>VLOOKUP(C77,Quali_W[#All],4,0)</f>
        <v>0</v>
      </c>
      <c r="M77" s="4">
        <f>VLOOKUP(C77,Quali_W[#All],5,0)</f>
        <v>32.200000000000003</v>
      </c>
      <c r="N77" s="4">
        <f>VLOOKUP(C77,Quali_W[#All],6,0)</f>
        <v>41.7</v>
      </c>
      <c r="O77" s="4">
        <f>VLOOKUP(C77,Quali_W[#All],7,0)</f>
        <v>30.3</v>
      </c>
      <c r="P77" s="4">
        <f>VLOOKUP(C77,Quali_W[#All],8,0)</f>
        <v>48.7</v>
      </c>
      <c r="Q77" s="4">
        <f>VLOOKUP(C77,Quali_W[#All],9,0)</f>
        <v>180.8</v>
      </c>
      <c r="R77" s="2">
        <v>0</v>
      </c>
      <c r="S77" s="4">
        <v>0</v>
      </c>
      <c r="T77" s="4">
        <v>0</v>
      </c>
      <c r="U77" s="6">
        <v>0</v>
      </c>
      <c r="V77" s="4">
        <v>0</v>
      </c>
      <c r="W77" s="4">
        <v>0</v>
      </c>
      <c r="X77" s="6">
        <v>0</v>
      </c>
      <c r="Y77" s="4">
        <v>0</v>
      </c>
      <c r="Z77" s="4">
        <v>0</v>
      </c>
      <c r="AA77" s="6">
        <v>0</v>
      </c>
      <c r="AB77" s="2">
        <v>0</v>
      </c>
      <c r="AC77" s="4">
        <v>0</v>
      </c>
      <c r="AD77" s="4">
        <v>0</v>
      </c>
      <c r="AE77" s="6">
        <v>0</v>
      </c>
      <c r="AF77" s="4">
        <v>0</v>
      </c>
      <c r="AG77" s="4">
        <v>0</v>
      </c>
      <c r="AH77" s="6">
        <v>0</v>
      </c>
      <c r="AI77" s="4">
        <v>0</v>
      </c>
      <c r="AJ77" s="4">
        <v>0</v>
      </c>
      <c r="AK77" s="6">
        <v>0</v>
      </c>
      <c r="AL77" s="2">
        <v>0</v>
      </c>
      <c r="AM77" s="4">
        <v>29.88</v>
      </c>
      <c r="AN77" s="4">
        <v>39.479999999999997</v>
      </c>
      <c r="AO77" s="6">
        <v>0</v>
      </c>
      <c r="AP77" s="4">
        <v>27.785</v>
      </c>
      <c r="AQ77" s="4">
        <v>45.685000000000002</v>
      </c>
      <c r="AR77" s="6">
        <v>0</v>
      </c>
      <c r="AS77" s="4">
        <v>0</v>
      </c>
      <c r="AT77" s="4">
        <v>0</v>
      </c>
      <c r="AU77" s="6">
        <v>0</v>
      </c>
      <c r="AV77" s="2">
        <v>0</v>
      </c>
      <c r="AW77" s="4">
        <v>0</v>
      </c>
      <c r="AX77" s="4">
        <v>0</v>
      </c>
      <c r="AY77" s="6">
        <v>0</v>
      </c>
      <c r="AZ77" s="4">
        <v>0</v>
      </c>
      <c r="BA77" s="4">
        <v>0</v>
      </c>
      <c r="BB77" s="6">
        <v>0</v>
      </c>
      <c r="BC77" s="4">
        <v>0</v>
      </c>
      <c r="BD77" s="4">
        <v>0</v>
      </c>
      <c r="BE77" s="6">
        <v>0</v>
      </c>
      <c r="BI77" s="6">
        <f>IF(AND(BF77&gt;=$L77,BG77&gt;=$M77,BH77&gt;=$N77),1,0)</f>
        <v>0</v>
      </c>
      <c r="BL77" s="6">
        <f>IF(AND(BJ77&gt;=$O77,BK77&gt;=$P77),1,0)</f>
        <v>0</v>
      </c>
      <c r="BO77" s="6">
        <f>IF(AND(BM77&gt;=$O77,BN77&gt;=$P77),1,0)</f>
        <v>0</v>
      </c>
      <c r="BS77" s="6">
        <f t="shared" si="3"/>
        <v>0</v>
      </c>
      <c r="BV77" s="6">
        <f t="shared" si="4"/>
        <v>0</v>
      </c>
      <c r="BY77" s="6">
        <f t="shared" si="5"/>
        <v>0</v>
      </c>
    </row>
    <row r="78" spans="1:77" x14ac:dyDescent="0.3">
      <c r="A78" t="s">
        <v>434</v>
      </c>
      <c r="B78" t="s">
        <v>439</v>
      </c>
      <c r="C78" s="1">
        <v>2001</v>
      </c>
      <c r="D78" s="1">
        <v>19</v>
      </c>
      <c r="E78" t="s">
        <v>69</v>
      </c>
      <c r="F78" s="1" t="s">
        <v>71</v>
      </c>
      <c r="G78" t="s">
        <v>428</v>
      </c>
      <c r="H78" s="6">
        <f>U78+AE78+AO78+AY78+BI78+BS78</f>
        <v>0</v>
      </c>
      <c r="I78" s="6">
        <f>X78+AA78+AH78+AK78+AR78+AU78+BB78+BE78+BL78+BO78+BV78+BY78</f>
        <v>0</v>
      </c>
      <c r="J78" s="23" t="str">
        <f>IF(AND(H78&gt;0,I78&gt;0,K78&gt;=Q78),"Ja","Nein")</f>
        <v>Nein</v>
      </c>
      <c r="K78" s="4">
        <f>MAX(T78,AD78,AN78,AX78,BH78,BR78)+LARGE((T78,AD78,AN78,AX78,BH78,BR78),2)+MAX(W78,Z78,AG78,AJ78,AQ78,AT78,BA78,BD78,BK78,BN78,BU78,BX78)+LARGE((W78,Z78,AG78,AJ78,AQ78,AT78,BA78,BD78,BK78,BN78,BU78,BX78),2)</f>
        <v>84.574999999999989</v>
      </c>
      <c r="L78" s="2">
        <f>VLOOKUP(C78,Quali_W[#All],4,0)</f>
        <v>1.5</v>
      </c>
      <c r="M78" s="4">
        <f>VLOOKUP(C78,Quali_W[#All],5,0)</f>
        <v>32.6</v>
      </c>
      <c r="N78" s="4">
        <f>VLOOKUP(C78,Quali_W[#All],6,0)</f>
        <v>43.6</v>
      </c>
      <c r="O78" s="4">
        <f>VLOOKUP(C78,Quali_W[#All],7,0)</f>
        <v>30.5</v>
      </c>
      <c r="P78" s="4">
        <f>VLOOKUP(C78,Quali_W[#All],8,0)</f>
        <v>50</v>
      </c>
      <c r="Q78" s="4">
        <f>VLOOKUP(C78,Quali_W[#All],9,0)</f>
        <v>187.2</v>
      </c>
      <c r="R78" s="2">
        <v>0</v>
      </c>
      <c r="S78" s="4">
        <v>0</v>
      </c>
      <c r="T78" s="4">
        <v>0</v>
      </c>
      <c r="U78" s="6">
        <v>0</v>
      </c>
      <c r="V78" s="4">
        <v>0</v>
      </c>
      <c r="W78" s="4">
        <v>0</v>
      </c>
      <c r="X78" s="6">
        <v>0</v>
      </c>
      <c r="Y78" s="4">
        <v>0</v>
      </c>
      <c r="Z78" s="4">
        <v>0</v>
      </c>
      <c r="AA78" s="6">
        <v>0</v>
      </c>
      <c r="AB78" s="2">
        <v>0</v>
      </c>
      <c r="AC78" s="4">
        <v>0</v>
      </c>
      <c r="AD78" s="4">
        <v>0</v>
      </c>
      <c r="AE78" s="6">
        <v>0</v>
      </c>
      <c r="AF78" s="4">
        <v>0</v>
      </c>
      <c r="AG78" s="4">
        <v>0</v>
      </c>
      <c r="AH78" s="6">
        <v>0</v>
      </c>
      <c r="AI78" s="4">
        <v>0</v>
      </c>
      <c r="AJ78" s="4">
        <v>0</v>
      </c>
      <c r="AK78" s="6">
        <v>0</v>
      </c>
      <c r="AL78" s="2">
        <v>2.2000000000000002</v>
      </c>
      <c r="AM78" s="4">
        <v>28.864999999999998</v>
      </c>
      <c r="AN78" s="4">
        <v>40.164999999999999</v>
      </c>
      <c r="AO78" s="6">
        <v>0</v>
      </c>
      <c r="AP78" s="4">
        <v>28.11</v>
      </c>
      <c r="AQ78" s="4">
        <v>44.41</v>
      </c>
      <c r="AR78" s="6">
        <v>0</v>
      </c>
      <c r="AS78" s="4">
        <v>0</v>
      </c>
      <c r="AT78" s="4">
        <v>0</v>
      </c>
      <c r="AU78" s="6">
        <v>0</v>
      </c>
      <c r="AV78" s="2">
        <v>0</v>
      </c>
      <c r="AW78" s="4">
        <v>0</v>
      </c>
      <c r="AX78" s="4">
        <v>0</v>
      </c>
      <c r="AY78" s="6">
        <v>0</v>
      </c>
      <c r="AZ78" s="4">
        <v>0</v>
      </c>
      <c r="BA78" s="4">
        <v>0</v>
      </c>
      <c r="BB78" s="6">
        <v>0</v>
      </c>
      <c r="BC78" s="4">
        <v>0</v>
      </c>
      <c r="BD78" s="4">
        <v>0</v>
      </c>
      <c r="BE78" s="6">
        <v>0</v>
      </c>
      <c r="BI78" s="6">
        <f>IF(AND(BF78&gt;=$L78,BG78&gt;=$M78,BH78&gt;=$N78),1,0)</f>
        <v>0</v>
      </c>
      <c r="BL78" s="6">
        <f>IF(AND(BJ78&gt;=$O78,BK78&gt;=$P78),1,0)</f>
        <v>0</v>
      </c>
      <c r="BO78" s="6">
        <f>IF(AND(BM78&gt;=$O78,BN78&gt;=$P78),1,0)</f>
        <v>0</v>
      </c>
      <c r="BS78" s="6">
        <f t="shared" ref="BS78:BS90" si="6">IF(AND(BP78&gt;=$L78,BQ78&gt;=$M78,BR78&gt;=$N78),1,0)</f>
        <v>0</v>
      </c>
      <c r="BV78" s="6">
        <f t="shared" ref="BV78:BV90" si="7">IF(AND(BT78&gt;=$O78,BU78&gt;=$P78),1,0)</f>
        <v>0</v>
      </c>
      <c r="BY78" s="6">
        <f t="shared" ref="BY78:BY90" si="8">IF(AND(BW78&gt;=$O78,BX78&gt;=$P78),1,0)</f>
        <v>0</v>
      </c>
    </row>
    <row r="79" spans="1:77" x14ac:dyDescent="0.3">
      <c r="A79" t="s">
        <v>316</v>
      </c>
      <c r="B79" t="s">
        <v>95</v>
      </c>
      <c r="C79" s="1">
        <v>2000</v>
      </c>
      <c r="D79" s="23">
        <v>20</v>
      </c>
      <c r="E79" t="s">
        <v>314</v>
      </c>
      <c r="F79" s="1" t="s">
        <v>71</v>
      </c>
      <c r="G79" t="s">
        <v>155</v>
      </c>
      <c r="H79" s="6">
        <f>U79+AE79+AO79+AY79+BI79+BS79</f>
        <v>0</v>
      </c>
      <c r="I79" s="6">
        <f>X79+AA79+AH79+AK79+AR79+AU79+BB79+BE79+BL79+BO79+BV79+BY79</f>
        <v>0</v>
      </c>
      <c r="J79" s="23" t="str">
        <f>IF(AND(H79&gt;0,I79&gt;0,K79&gt;=Q79),"Ja","Nein")</f>
        <v>Nein</v>
      </c>
      <c r="K79" s="4">
        <f>MAX(T79,AD79,AN79,AX79,BH79,BR79)+LARGE((T79,AD79,AN79,AX79,BH79,BR79),2)+MAX(W79,Z79,AG79,AJ79,AQ79,AT79,BA79,BD79,BK79,BN79,BU79,BX79)+LARGE((W79,Z79,AG79,AJ79,AQ79,AT79,BA79,BD79,BK79,BN79,BU79,BX79),2)</f>
        <v>83.365000000000009</v>
      </c>
      <c r="L79" s="2">
        <f>VLOOKUP(C79,Quali_W[#All],4,0)</f>
        <v>1.8</v>
      </c>
      <c r="M79" s="4">
        <f>VLOOKUP(C79,Quali_W[#All],5,0)</f>
        <v>33</v>
      </c>
      <c r="N79" s="4">
        <f>VLOOKUP(C79,Quali_W[#All],6,0)</f>
        <v>44.3</v>
      </c>
      <c r="O79" s="4">
        <f>VLOOKUP(C79,Quali_W[#All],7,0)</f>
        <v>30.6</v>
      </c>
      <c r="P79" s="4">
        <f>VLOOKUP(C79,Quali_W[#All],8,0)</f>
        <v>50.5</v>
      </c>
      <c r="Q79" s="4">
        <f>VLOOKUP(C79,Quali_W[#All],9,0)</f>
        <v>189.6</v>
      </c>
      <c r="R79" s="2">
        <v>2.1</v>
      </c>
      <c r="S79" s="4">
        <v>27.955000000000002</v>
      </c>
      <c r="T79" s="4">
        <v>39.555</v>
      </c>
      <c r="U79" s="6">
        <v>0</v>
      </c>
      <c r="V79" s="4">
        <v>27.910000000000004</v>
      </c>
      <c r="W79" s="4">
        <v>43.81</v>
      </c>
      <c r="X79" s="6">
        <v>0</v>
      </c>
      <c r="Y79" s="4">
        <v>0</v>
      </c>
      <c r="Z79" s="4">
        <v>0</v>
      </c>
      <c r="AA79" s="6">
        <v>0</v>
      </c>
      <c r="AB79" s="2">
        <v>0</v>
      </c>
      <c r="AC79" s="4">
        <v>0</v>
      </c>
      <c r="AD79" s="4">
        <v>0</v>
      </c>
      <c r="AE79" s="6">
        <v>0</v>
      </c>
      <c r="AF79" s="4">
        <v>0</v>
      </c>
      <c r="AG79" s="4">
        <v>0</v>
      </c>
      <c r="AH79" s="6">
        <v>0</v>
      </c>
      <c r="AI79" s="4">
        <v>0</v>
      </c>
      <c r="AJ79" s="4">
        <v>0</v>
      </c>
      <c r="AK79" s="6">
        <v>0</v>
      </c>
      <c r="AL79" s="2">
        <v>0</v>
      </c>
      <c r="AM79" s="4">
        <v>0</v>
      </c>
      <c r="AN79" s="4">
        <v>0</v>
      </c>
      <c r="AO79" s="6">
        <v>0</v>
      </c>
      <c r="AP79" s="4">
        <v>0</v>
      </c>
      <c r="AQ79" s="4">
        <v>0</v>
      </c>
      <c r="AR79" s="6">
        <v>0</v>
      </c>
      <c r="AS79" s="4">
        <v>0</v>
      </c>
      <c r="AT79" s="4">
        <v>0</v>
      </c>
      <c r="AU79" s="6">
        <v>0</v>
      </c>
      <c r="AV79" s="2">
        <v>0</v>
      </c>
      <c r="AW79" s="4">
        <v>0</v>
      </c>
      <c r="AX79" s="4">
        <v>0</v>
      </c>
      <c r="AY79" s="6">
        <v>0</v>
      </c>
      <c r="AZ79" s="4">
        <v>0</v>
      </c>
      <c r="BA79" s="4">
        <v>0</v>
      </c>
      <c r="BB79" s="6">
        <v>0</v>
      </c>
      <c r="BC79" s="4">
        <v>0</v>
      </c>
      <c r="BD79" s="4">
        <v>0</v>
      </c>
      <c r="BE79" s="6">
        <v>0</v>
      </c>
      <c r="BI79" s="6">
        <f>IF(AND(BF79&gt;=$L79,BG79&gt;=$M79,BH79&gt;=$N79),1,0)</f>
        <v>0</v>
      </c>
      <c r="BL79" s="6">
        <f>IF(AND(BJ79&gt;=$O79,BK79&gt;=$P79),1,0)</f>
        <v>0</v>
      </c>
      <c r="BO79" s="6">
        <f>IF(AND(BM79&gt;=$O79,BN79&gt;=$P79),1,0)</f>
        <v>0</v>
      </c>
      <c r="BS79" s="6">
        <f t="shared" si="6"/>
        <v>0</v>
      </c>
      <c r="BV79" s="6">
        <f t="shared" si="7"/>
        <v>0</v>
      </c>
      <c r="BY79" s="6">
        <f t="shared" si="8"/>
        <v>0</v>
      </c>
    </row>
    <row r="80" spans="1:77" x14ac:dyDescent="0.3">
      <c r="A80" t="s">
        <v>322</v>
      </c>
      <c r="B80" t="s">
        <v>323</v>
      </c>
      <c r="C80" s="24">
        <v>2002</v>
      </c>
      <c r="D80" s="23">
        <v>18</v>
      </c>
      <c r="E80" t="s">
        <v>294</v>
      </c>
      <c r="F80" s="1" t="s">
        <v>71</v>
      </c>
      <c r="G80" t="s">
        <v>162</v>
      </c>
      <c r="H80" s="6">
        <f>U80+AE80+AO80+AY80+BI80+BS80</f>
        <v>0</v>
      </c>
      <c r="I80" s="6">
        <f>X80+AA80+AH80+AK80+AR80+AU80+BB80+BE80+BL80+BO80+BV80+BY80</f>
        <v>0</v>
      </c>
      <c r="J80" s="23" t="str">
        <f>IF(AND(H80&gt;0,I80&gt;0,K80&gt;=Q80),"Ja","Nein")</f>
        <v>Nein</v>
      </c>
      <c r="K80" s="4">
        <f>MAX(T80,AD80,AN80,AX80,BH80,BR80)+LARGE((T80,AD80,AN80,AX80,BH80,BR80),2)+MAX(W80,Z80,AG80,AJ80,AQ80,AT80,BA80,BD80,BK80,BN80,BU80,BX80)+LARGE((W80,Z80,AG80,AJ80,AQ80,AT80,BA80,BD80,BK80,BN80,BU80,BX80),2)</f>
        <v>83.01</v>
      </c>
      <c r="L80" s="2">
        <f>VLOOKUP(C80,Quali_W[#All],4,0)</f>
        <v>1.2</v>
      </c>
      <c r="M80" s="4">
        <f>VLOOKUP(C80,Quali_W[#All],5,0)</f>
        <v>32.200000000000003</v>
      </c>
      <c r="N80" s="4">
        <f>VLOOKUP(C80,Quali_W[#All],6,0)</f>
        <v>42.9</v>
      </c>
      <c r="O80" s="4">
        <f>VLOOKUP(C80,Quali_W[#All],7,0)</f>
        <v>30.4</v>
      </c>
      <c r="P80" s="4">
        <f>VLOOKUP(C80,Quali_W[#All],8,0)</f>
        <v>49.2</v>
      </c>
      <c r="Q80" s="4">
        <f>VLOOKUP(C80,Quali_W[#All],9,0)</f>
        <v>184.2</v>
      </c>
      <c r="R80" s="2">
        <v>1.5</v>
      </c>
      <c r="S80" s="4">
        <v>28.115000000000002</v>
      </c>
      <c r="T80" s="4">
        <v>39.115000000000002</v>
      </c>
      <c r="U80" s="6">
        <v>0</v>
      </c>
      <c r="V80" s="4">
        <v>28.195</v>
      </c>
      <c r="W80" s="4">
        <v>43.895000000000003</v>
      </c>
      <c r="X80" s="6">
        <v>0</v>
      </c>
      <c r="Y80" s="4">
        <v>0</v>
      </c>
      <c r="Z80" s="4">
        <v>0</v>
      </c>
      <c r="AA80" s="6">
        <v>0</v>
      </c>
      <c r="AB80" s="2">
        <v>0</v>
      </c>
      <c r="AC80" s="4">
        <v>0</v>
      </c>
      <c r="AD80" s="4">
        <v>0</v>
      </c>
      <c r="AE80" s="6">
        <v>0</v>
      </c>
      <c r="AF80" s="4">
        <v>0</v>
      </c>
      <c r="AG80" s="4">
        <v>0</v>
      </c>
      <c r="AH80" s="6">
        <v>0</v>
      </c>
      <c r="AI80" s="4">
        <v>0</v>
      </c>
      <c r="AJ80" s="4">
        <v>0</v>
      </c>
      <c r="AK80" s="6">
        <v>0</v>
      </c>
      <c r="AL80" s="2">
        <v>0</v>
      </c>
      <c r="AM80" s="4">
        <v>0</v>
      </c>
      <c r="AN80" s="4">
        <v>0</v>
      </c>
      <c r="AO80" s="6">
        <v>0</v>
      </c>
      <c r="AP80" s="4">
        <v>0</v>
      </c>
      <c r="AQ80" s="4">
        <v>0</v>
      </c>
      <c r="AR80" s="6">
        <v>0</v>
      </c>
      <c r="AS80" s="4">
        <v>0</v>
      </c>
      <c r="AT80" s="4">
        <v>0</v>
      </c>
      <c r="AU80" s="6">
        <v>0</v>
      </c>
      <c r="AV80" s="2">
        <v>0</v>
      </c>
      <c r="AW80" s="4">
        <v>0</v>
      </c>
      <c r="AX80" s="4">
        <v>0</v>
      </c>
      <c r="AY80" s="6">
        <v>0</v>
      </c>
      <c r="AZ80" s="4">
        <v>0</v>
      </c>
      <c r="BA80" s="4">
        <v>0</v>
      </c>
      <c r="BB80" s="6">
        <v>0</v>
      </c>
      <c r="BC80" s="4">
        <v>0</v>
      </c>
      <c r="BD80" s="4">
        <v>0</v>
      </c>
      <c r="BE80" s="6">
        <v>0</v>
      </c>
      <c r="BI80" s="6">
        <f>IF(AND(BF80&gt;=$L80,BG80&gt;=$M80,BH80&gt;=$N80),1,0)</f>
        <v>0</v>
      </c>
      <c r="BL80" s="6">
        <f>IF(AND(BJ80&gt;=$O80,BK80&gt;=$P80),1,0)</f>
        <v>0</v>
      </c>
      <c r="BO80" s="6">
        <f>IF(AND(BM80&gt;=$O80,BN80&gt;=$P80),1,0)</f>
        <v>0</v>
      </c>
      <c r="BS80" s="6">
        <f t="shared" si="6"/>
        <v>0</v>
      </c>
      <c r="BV80" s="6">
        <f t="shared" si="7"/>
        <v>0</v>
      </c>
      <c r="BY80" s="6">
        <f t="shared" si="8"/>
        <v>0</v>
      </c>
    </row>
    <row r="81" spans="1:77" x14ac:dyDescent="0.3">
      <c r="A81" t="s">
        <v>573</v>
      </c>
      <c r="B81" t="s">
        <v>574</v>
      </c>
      <c r="C81" s="34">
        <v>2003</v>
      </c>
      <c r="D81" s="23">
        <v>17</v>
      </c>
      <c r="E81" t="s">
        <v>551</v>
      </c>
      <c r="F81" s="1" t="s">
        <v>71</v>
      </c>
      <c r="G81" t="s">
        <v>504</v>
      </c>
      <c r="H81" s="6">
        <f>U81+AE81+AO81+AY81+BI81+BS81</f>
        <v>0</v>
      </c>
      <c r="I81" s="6">
        <f>X81+AA81+AH81+AK81+AR81+AU81+BB81+BE81+BL81+BO81+BV81+BY81</f>
        <v>0</v>
      </c>
      <c r="J81" s="23" t="str">
        <f>IF(AND(H81&gt;0,I81&gt;0,K81&gt;=Q81),"Ja","Nein")</f>
        <v>Nein</v>
      </c>
      <c r="K81" s="4">
        <f>MAX(T81,AD81,AN81,AX81,BH81,BR81)+LARGE((T81,AD81,AN81,AX81,BH81,BR81),2)+MAX(W81,Z81,AG81,AJ81,AQ81,AT81,BA81,BD81,BK81,BN81,BU81,BX81)+LARGE((W81,Z81,AG81,AJ81,AQ81,AT81,BA81,BD81,BK81,BN81,BU81,BX81),2)</f>
        <v>82.97999999999999</v>
      </c>
      <c r="L81" s="2">
        <f>VLOOKUP(C81,Quali_W[#All],4,0)</f>
        <v>0</v>
      </c>
      <c r="M81" s="4">
        <f>VLOOKUP(C81,Quali_W[#All],5,0)</f>
        <v>32.200000000000003</v>
      </c>
      <c r="N81" s="4">
        <f>VLOOKUP(C81,Quali_W[#All],6,0)</f>
        <v>41.7</v>
      </c>
      <c r="O81" s="4">
        <f>VLOOKUP(C81,Quali_W[#All],7,0)</f>
        <v>30.3</v>
      </c>
      <c r="P81" s="4">
        <f>VLOOKUP(C81,Quali_W[#All],8,0)</f>
        <v>48.7</v>
      </c>
      <c r="Q81" s="4">
        <f>VLOOKUP(C81,Quali_W[#All],9,0)</f>
        <v>180.8</v>
      </c>
      <c r="R81" s="2">
        <v>0</v>
      </c>
      <c r="S81" s="4">
        <v>0</v>
      </c>
      <c r="T81" s="4">
        <v>0</v>
      </c>
      <c r="U81" s="6">
        <f>IF(AND(R81&gt;=$L81,S81&gt;=$M81,T81&gt;=$N81),1,0)</f>
        <v>0</v>
      </c>
      <c r="V81" s="4">
        <v>0</v>
      </c>
      <c r="W81" s="4">
        <v>0</v>
      </c>
      <c r="X81" s="6">
        <f>IF(AND(V81&gt;=$O81,W81&gt;=$P81),1,0)</f>
        <v>0</v>
      </c>
      <c r="Y81" s="4">
        <v>0</v>
      </c>
      <c r="Z81" s="4">
        <v>0</v>
      </c>
      <c r="AA81" s="6">
        <f>IF(AND(Y81&gt;=$O81,Z81&gt;=$P81),1,0)</f>
        <v>0</v>
      </c>
      <c r="AB81" s="2">
        <v>0</v>
      </c>
      <c r="AC81" s="4">
        <v>0</v>
      </c>
      <c r="AD81" s="4">
        <v>0</v>
      </c>
      <c r="AE81" s="6">
        <f>IF(AND(AB81&gt;=$L81,AC81&gt;=$M81,AD81&gt;=$N81),1,0)</f>
        <v>0</v>
      </c>
      <c r="AF81" s="4">
        <v>0</v>
      </c>
      <c r="AG81" s="4">
        <v>0</v>
      </c>
      <c r="AH81" s="6">
        <f>IF(AND(AF81&gt;=$O81,AG81&gt;=$P81),1,0)</f>
        <v>0</v>
      </c>
      <c r="AI81" s="4">
        <v>0</v>
      </c>
      <c r="AJ81" s="4">
        <v>0</v>
      </c>
      <c r="AK81" s="6">
        <f>IF(AND(AI81&gt;=$O81,AJ81&gt;=$P81),1,0)</f>
        <v>0</v>
      </c>
      <c r="AL81" s="2">
        <v>0</v>
      </c>
      <c r="AM81" s="4">
        <v>0</v>
      </c>
      <c r="AN81" s="4">
        <v>0</v>
      </c>
      <c r="AO81" s="6">
        <f>IF(AND(AL81&gt;=$L81,AM81&gt;=$M81,AN81&gt;=$N81),1,0)</f>
        <v>0</v>
      </c>
      <c r="AP81" s="4">
        <v>0</v>
      </c>
      <c r="AQ81" s="4">
        <v>0</v>
      </c>
      <c r="AR81" s="6">
        <f>IF(AND(AP81&gt;=$O81,AQ81&gt;=$P81),1,0)</f>
        <v>0</v>
      </c>
      <c r="AS81" s="4">
        <v>0</v>
      </c>
      <c r="AT81" s="4">
        <v>0</v>
      </c>
      <c r="AU81" s="6">
        <f>IF(AND(AS81&gt;=$O81,AT81&gt;=$P81),1,0)</f>
        <v>0</v>
      </c>
      <c r="AV81" s="2">
        <v>0</v>
      </c>
      <c r="AW81" s="4">
        <v>28.895</v>
      </c>
      <c r="AX81" s="4">
        <v>38.394999999999996</v>
      </c>
      <c r="AY81" s="6">
        <v>0</v>
      </c>
      <c r="AZ81" s="4">
        <v>27.785</v>
      </c>
      <c r="BA81" s="4">
        <v>44.585000000000001</v>
      </c>
      <c r="BB81" s="6">
        <v>0</v>
      </c>
      <c r="BC81" s="4">
        <v>0</v>
      </c>
      <c r="BD81" s="4">
        <v>0</v>
      </c>
      <c r="BE81" s="6">
        <v>0</v>
      </c>
      <c r="BI81" s="6">
        <f>IF(AND(BF81&gt;=$L81,BG81&gt;=$M81,BH81&gt;=$N81),1,0)</f>
        <v>0</v>
      </c>
      <c r="BL81" s="6">
        <f>IF(AND(BJ81&gt;=$O81,BK81&gt;=$P81),1,0)</f>
        <v>0</v>
      </c>
      <c r="BO81" s="6">
        <f>IF(AND(BM81&gt;=$O81,BN81&gt;=$P81),1,0)</f>
        <v>0</v>
      </c>
      <c r="BS81" s="6">
        <f t="shared" si="6"/>
        <v>0</v>
      </c>
      <c r="BV81" s="6">
        <f t="shared" si="7"/>
        <v>0</v>
      </c>
      <c r="BY81" s="6">
        <f t="shared" si="8"/>
        <v>0</v>
      </c>
    </row>
    <row r="82" spans="1:77" x14ac:dyDescent="0.3">
      <c r="A82" t="s">
        <v>326</v>
      </c>
      <c r="B82" t="s">
        <v>327</v>
      </c>
      <c r="C82" s="1">
        <v>2001</v>
      </c>
      <c r="D82" s="23">
        <v>19</v>
      </c>
      <c r="E82" t="s">
        <v>294</v>
      </c>
      <c r="F82" s="1" t="s">
        <v>71</v>
      </c>
      <c r="G82" t="s">
        <v>166</v>
      </c>
      <c r="H82" s="6">
        <f>U82+AE82+AO82+AY82+BI82+BS82</f>
        <v>0</v>
      </c>
      <c r="I82" s="6">
        <f>X82+AA82+AH82+AK82+AR82+AU82+BB82+BE82+BL82+BO82+BV82+BY82</f>
        <v>0</v>
      </c>
      <c r="J82" s="23" t="str">
        <f>IF(AND(H82&gt;0,I82&gt;0,K82&gt;=Q82),"Ja","Nein")</f>
        <v>Nein</v>
      </c>
      <c r="K82" s="4">
        <f>MAX(T82,AD82,AN82,AX82,BH82,BR82)+LARGE((T82,AD82,AN82,AX82,BH82,BR82),2)+MAX(W82,Z82,AG82,AJ82,AQ82,AT82,BA82,BD82,BK82,BN82,BU82,BX82)+LARGE((W82,Z82,AG82,AJ82,AQ82,AT82,BA82,BD82,BK82,BN82,BU82,BX82),2)</f>
        <v>82.575000000000017</v>
      </c>
      <c r="L82" s="2">
        <f>VLOOKUP(C82,Quali_W[#All],4,0)</f>
        <v>1.5</v>
      </c>
      <c r="M82" s="4">
        <f>VLOOKUP(C82,Quali_W[#All],5,0)</f>
        <v>32.6</v>
      </c>
      <c r="N82" s="4">
        <f>VLOOKUP(C82,Quali_W[#All],6,0)</f>
        <v>43.6</v>
      </c>
      <c r="O82" s="4">
        <f>VLOOKUP(C82,Quali_W[#All],7,0)</f>
        <v>30.5</v>
      </c>
      <c r="P82" s="4">
        <f>VLOOKUP(C82,Quali_W[#All],8,0)</f>
        <v>50</v>
      </c>
      <c r="Q82" s="4">
        <f>VLOOKUP(C82,Quali_W[#All],9,0)</f>
        <v>187.2</v>
      </c>
      <c r="R82" s="2">
        <v>1.5</v>
      </c>
      <c r="S82" s="4">
        <v>28.150000000000002</v>
      </c>
      <c r="T82" s="4">
        <v>38.550000000000004</v>
      </c>
      <c r="U82" s="6">
        <v>0</v>
      </c>
      <c r="V82" s="4">
        <v>27.525000000000002</v>
      </c>
      <c r="W82" s="4">
        <v>44.025000000000006</v>
      </c>
      <c r="X82" s="6">
        <v>0</v>
      </c>
      <c r="Y82" s="4">
        <v>0</v>
      </c>
      <c r="Z82" s="4">
        <v>0</v>
      </c>
      <c r="AA82" s="6">
        <v>0</v>
      </c>
      <c r="AB82" s="2">
        <v>0</v>
      </c>
      <c r="AC82" s="4">
        <v>0</v>
      </c>
      <c r="AD82" s="4">
        <v>0</v>
      </c>
      <c r="AE82" s="6">
        <v>0</v>
      </c>
      <c r="AF82" s="4">
        <v>0</v>
      </c>
      <c r="AG82" s="4">
        <v>0</v>
      </c>
      <c r="AH82" s="6">
        <v>0</v>
      </c>
      <c r="AI82" s="4">
        <v>0</v>
      </c>
      <c r="AJ82" s="4">
        <v>0</v>
      </c>
      <c r="AK82" s="6">
        <v>0</v>
      </c>
      <c r="AL82" s="2">
        <v>0</v>
      </c>
      <c r="AM82" s="4">
        <v>0</v>
      </c>
      <c r="AN82" s="4">
        <v>0</v>
      </c>
      <c r="AO82" s="6">
        <v>0</v>
      </c>
      <c r="AP82" s="4">
        <v>0</v>
      </c>
      <c r="AQ82" s="4">
        <v>0</v>
      </c>
      <c r="AR82" s="6">
        <v>0</v>
      </c>
      <c r="AS82" s="4">
        <v>0</v>
      </c>
      <c r="AT82" s="4">
        <v>0</v>
      </c>
      <c r="AU82" s="6">
        <v>0</v>
      </c>
      <c r="AV82" s="2">
        <v>0</v>
      </c>
      <c r="AW82" s="4">
        <v>0</v>
      </c>
      <c r="AX82" s="4">
        <v>0</v>
      </c>
      <c r="AY82" s="6">
        <v>0</v>
      </c>
      <c r="AZ82" s="4">
        <v>0</v>
      </c>
      <c r="BA82" s="4">
        <v>0</v>
      </c>
      <c r="BB82" s="6">
        <v>0</v>
      </c>
      <c r="BC82" s="4">
        <v>0</v>
      </c>
      <c r="BD82" s="4">
        <v>0</v>
      </c>
      <c r="BE82" s="6">
        <v>0</v>
      </c>
      <c r="BI82" s="6">
        <f>IF(AND(BF82&gt;=$L82,BG82&gt;=$M82,BH82&gt;=$N82),1,0)</f>
        <v>0</v>
      </c>
      <c r="BL82" s="6">
        <f>IF(AND(BJ82&gt;=$O82,BK82&gt;=$P82),1,0)</f>
        <v>0</v>
      </c>
      <c r="BO82" s="6">
        <f>IF(AND(BM82&gt;=$O82,BN82&gt;=$P82),1,0)</f>
        <v>0</v>
      </c>
      <c r="BS82" s="6">
        <f t="shared" si="6"/>
        <v>0</v>
      </c>
      <c r="BV82" s="6">
        <f t="shared" si="7"/>
        <v>0</v>
      </c>
      <c r="BY82" s="6">
        <f t="shared" si="8"/>
        <v>0</v>
      </c>
    </row>
    <row r="83" spans="1:77" x14ac:dyDescent="0.3">
      <c r="A83" t="s">
        <v>527</v>
      </c>
      <c r="B83" t="s">
        <v>528</v>
      </c>
      <c r="C83" s="34">
        <v>2005</v>
      </c>
      <c r="D83" s="23">
        <v>15</v>
      </c>
      <c r="E83" t="s">
        <v>529</v>
      </c>
      <c r="F83" s="1" t="s">
        <v>71</v>
      </c>
      <c r="G83" t="s">
        <v>491</v>
      </c>
      <c r="H83" s="6">
        <f>U83+AE83+AO83+AY83+BI83+BS83</f>
        <v>0</v>
      </c>
      <c r="I83" s="6">
        <f>X83+AA83+AH83+AK83+AR83+AU83+BB83+BE83+BL83+BO83+BV83+BY83</f>
        <v>0</v>
      </c>
      <c r="J83" s="23" t="str">
        <f>IF(AND(H83&gt;0,I83&gt;0,K83&gt;=Q83),"Ja","Nein")</f>
        <v>Nein</v>
      </c>
      <c r="K83" s="4">
        <f>MAX(T83,AD83,AN83,AX83,BH83,BR83)+LARGE((T83,AD83,AN83,AX83,BH83,BR83),2)+MAX(W83,Z83,AG83,AJ83,AQ83,AT83,BA83,BD83,BK83,BN83,BU83,BX83)+LARGE((W83,Z83,AG83,AJ83,AQ83,AT83,BA83,BD83,BK83,BN83,BU83,BX83),2)</f>
        <v>81.775000000000006</v>
      </c>
      <c r="L83" s="2">
        <f>VLOOKUP(C83,Quali_W[#All],4,0)</f>
        <v>0</v>
      </c>
      <c r="M83" s="4">
        <f>VLOOKUP(C83,Quali_W[#All],5,0)</f>
        <v>31.6</v>
      </c>
      <c r="N83" s="4">
        <f>VLOOKUP(C83,Quali_W[#All],6,0)</f>
        <v>41.1</v>
      </c>
      <c r="O83" s="4">
        <f>VLOOKUP(C83,Quali_W[#All],7,0)</f>
        <v>30</v>
      </c>
      <c r="P83" s="4">
        <f>VLOOKUP(C83,Quali_W[#All],8,0)</f>
        <v>47.5</v>
      </c>
      <c r="Q83" s="4">
        <f>VLOOKUP(C83,Quali_W[#All],9,0)</f>
        <v>177.2</v>
      </c>
      <c r="R83" s="2">
        <v>0</v>
      </c>
      <c r="S83" s="4">
        <v>0</v>
      </c>
      <c r="T83" s="4">
        <v>0</v>
      </c>
      <c r="U83" s="6">
        <f>IF(AND(R83&gt;=$L83,S83&gt;=$M83,T83&gt;=$N83),1,0)</f>
        <v>0</v>
      </c>
      <c r="V83" s="4">
        <v>0</v>
      </c>
      <c r="W83" s="4">
        <v>0</v>
      </c>
      <c r="X83" s="6">
        <f>IF(AND(V83&gt;=$O83,W83&gt;=$P83),1,0)</f>
        <v>0</v>
      </c>
      <c r="Y83" s="4">
        <v>0</v>
      </c>
      <c r="Z83" s="4">
        <v>0</v>
      </c>
      <c r="AA83" s="6">
        <f>IF(AND(Y83&gt;=$O83,Z83&gt;=$P83),1,0)</f>
        <v>0</v>
      </c>
      <c r="AB83" s="2">
        <v>0</v>
      </c>
      <c r="AC83" s="4">
        <v>0</v>
      </c>
      <c r="AD83" s="4">
        <v>0</v>
      </c>
      <c r="AE83" s="6">
        <f>IF(AND(AB83&gt;=$L83,AC83&gt;=$M83,AD83&gt;=$N83),1,0)</f>
        <v>0</v>
      </c>
      <c r="AF83" s="4">
        <v>0</v>
      </c>
      <c r="AG83" s="4">
        <v>0</v>
      </c>
      <c r="AH83" s="6">
        <f>IF(AND(AF83&gt;=$O83,AG83&gt;=$P83),1,0)</f>
        <v>0</v>
      </c>
      <c r="AI83" s="4">
        <v>0</v>
      </c>
      <c r="AJ83" s="4">
        <v>0</v>
      </c>
      <c r="AK83" s="6">
        <f>IF(AND(AI83&gt;=$O83,AJ83&gt;=$P83),1,0)</f>
        <v>0</v>
      </c>
      <c r="AL83" s="2">
        <v>0</v>
      </c>
      <c r="AM83" s="4">
        <v>0</v>
      </c>
      <c r="AN83" s="4">
        <v>0</v>
      </c>
      <c r="AO83" s="6">
        <f>IF(AND(AL83&gt;=$L83,AM83&gt;=$M83,AN83&gt;=$N83),1,0)</f>
        <v>0</v>
      </c>
      <c r="AP83" s="4">
        <v>0</v>
      </c>
      <c r="AQ83" s="4">
        <v>0</v>
      </c>
      <c r="AR83" s="6">
        <f>IF(AND(AP83&gt;=$O83,AQ83&gt;=$P83),1,0)</f>
        <v>0</v>
      </c>
      <c r="AS83" s="4">
        <v>0</v>
      </c>
      <c r="AT83" s="4">
        <v>0</v>
      </c>
      <c r="AU83" s="6">
        <f>IF(AND(AS83&gt;=$O83,AT83&gt;=$P83),1,0)</f>
        <v>0</v>
      </c>
      <c r="AV83" s="2">
        <v>0</v>
      </c>
      <c r="AW83" s="4">
        <v>29.28</v>
      </c>
      <c r="AX83" s="4">
        <v>38.68</v>
      </c>
      <c r="AY83" s="6">
        <v>0</v>
      </c>
      <c r="AZ83" s="4">
        <v>28.395</v>
      </c>
      <c r="BA83" s="4">
        <v>43.094999999999999</v>
      </c>
      <c r="BB83" s="6">
        <v>0</v>
      </c>
      <c r="BC83" s="4">
        <v>0</v>
      </c>
      <c r="BD83" s="4">
        <v>0</v>
      </c>
      <c r="BE83" s="6">
        <v>0</v>
      </c>
      <c r="BI83" s="6">
        <f>IF(AND(BF83&gt;=$L83,BG83&gt;=$M83,BH83&gt;=$N83),1,0)</f>
        <v>0</v>
      </c>
      <c r="BL83" s="6">
        <f>IF(AND(BJ83&gt;=$O83,BK83&gt;=$P83),1,0)</f>
        <v>0</v>
      </c>
      <c r="BO83" s="6">
        <f>IF(AND(BM83&gt;=$O83,BN83&gt;=$P83),1,0)</f>
        <v>0</v>
      </c>
      <c r="BS83" s="6">
        <f t="shared" si="6"/>
        <v>0</v>
      </c>
      <c r="BV83" s="6">
        <f t="shared" si="7"/>
        <v>0</v>
      </c>
      <c r="BY83" s="6">
        <f t="shared" si="8"/>
        <v>0</v>
      </c>
    </row>
    <row r="84" spans="1:77" x14ac:dyDescent="0.3">
      <c r="A84" t="s">
        <v>592</v>
      </c>
      <c r="B84" t="s">
        <v>593</v>
      </c>
      <c r="C84" s="34">
        <v>2005</v>
      </c>
      <c r="D84" s="23">
        <v>15</v>
      </c>
      <c r="E84" t="s">
        <v>594</v>
      </c>
      <c r="F84" s="1" t="s">
        <v>71</v>
      </c>
      <c r="G84" t="s">
        <v>492</v>
      </c>
      <c r="H84" s="6">
        <f>U84+AE84+AO84+AY84+BI84+BS84</f>
        <v>0</v>
      </c>
      <c r="I84" s="6">
        <f>X84+AA84+AH84+AK84+AR84+AU84+BB84+BE84+BL84+BO84+BV84+BY84</f>
        <v>0</v>
      </c>
      <c r="J84" s="23" t="str">
        <f>IF(AND(H84&gt;0,I84&gt;0,K84&gt;=Q84),"Ja","Nein")</f>
        <v>Nein</v>
      </c>
      <c r="K84" s="4">
        <f>MAX(T84,AD84,AN84,AX84,BH84,BR84)+LARGE((T84,AD84,AN84,AX84,BH84,BR84),2)+MAX(W84,Z84,AG84,AJ84,AQ84,AT84,BA84,BD84,BK84,BN84,BU84,BX84)+LARGE((W84,Z84,AG84,AJ84,AQ84,AT84,BA84,BD84,BK84,BN84,BU84,BX84),2)</f>
        <v>81.575000000000003</v>
      </c>
      <c r="L84" s="2">
        <f>VLOOKUP(C84,Quali_W[#All],4,0)</f>
        <v>0</v>
      </c>
      <c r="M84" s="4">
        <f>VLOOKUP(C84,Quali_W[#All],5,0)</f>
        <v>31.6</v>
      </c>
      <c r="N84" s="4">
        <f>VLOOKUP(C84,Quali_W[#All],6,0)</f>
        <v>41.1</v>
      </c>
      <c r="O84" s="4">
        <f>VLOOKUP(C84,Quali_W[#All],7,0)</f>
        <v>30</v>
      </c>
      <c r="P84" s="4">
        <f>VLOOKUP(C84,Quali_W[#All],8,0)</f>
        <v>47.5</v>
      </c>
      <c r="Q84" s="4">
        <f>VLOOKUP(C84,Quali_W[#All],9,0)</f>
        <v>177.2</v>
      </c>
      <c r="R84" s="2">
        <v>0</v>
      </c>
      <c r="S84" s="4">
        <v>0</v>
      </c>
      <c r="T84" s="4">
        <v>0</v>
      </c>
      <c r="U84" s="6">
        <f>IF(AND(R84&gt;=$L84,S84&gt;=$M84,T84&gt;=$N84),1,0)</f>
        <v>0</v>
      </c>
      <c r="V84" s="4">
        <v>0</v>
      </c>
      <c r="W84" s="4">
        <v>0</v>
      </c>
      <c r="X84" s="6">
        <f>IF(AND(V84&gt;=$O84,W84&gt;=$P84),1,0)</f>
        <v>0</v>
      </c>
      <c r="Y84" s="4">
        <v>0</v>
      </c>
      <c r="Z84" s="4">
        <v>0</v>
      </c>
      <c r="AA84" s="6">
        <f>IF(AND(Y84&gt;=$O84,Z84&gt;=$P84),1,0)</f>
        <v>0</v>
      </c>
      <c r="AB84" s="2">
        <v>0</v>
      </c>
      <c r="AC84" s="4">
        <v>0</v>
      </c>
      <c r="AD84" s="4">
        <v>0</v>
      </c>
      <c r="AE84" s="6">
        <f>IF(AND(AB84&gt;=$L84,AC84&gt;=$M84,AD84&gt;=$N84),1,0)</f>
        <v>0</v>
      </c>
      <c r="AF84" s="4">
        <v>0</v>
      </c>
      <c r="AG84" s="4">
        <v>0</v>
      </c>
      <c r="AH84" s="6">
        <f>IF(AND(AF84&gt;=$O84,AG84&gt;=$P84),1,0)</f>
        <v>0</v>
      </c>
      <c r="AI84" s="4">
        <v>0</v>
      </c>
      <c r="AJ84" s="4">
        <v>0</v>
      </c>
      <c r="AK84" s="6">
        <f>IF(AND(AI84&gt;=$O84,AJ84&gt;=$P84),1,0)</f>
        <v>0</v>
      </c>
      <c r="AL84" s="2">
        <v>0</v>
      </c>
      <c r="AM84" s="4">
        <v>0</v>
      </c>
      <c r="AN84" s="4">
        <v>0</v>
      </c>
      <c r="AO84" s="6">
        <f>IF(AND(AL84&gt;=$L84,AM84&gt;=$M84,AN84&gt;=$N84),1,0)</f>
        <v>0</v>
      </c>
      <c r="AP84" s="4">
        <v>0</v>
      </c>
      <c r="AQ84" s="4">
        <v>0</v>
      </c>
      <c r="AR84" s="6">
        <f>IF(AND(AP84&gt;=$O84,AQ84&gt;=$P84),1,0)</f>
        <v>0</v>
      </c>
      <c r="AS84" s="4">
        <v>0</v>
      </c>
      <c r="AT84" s="4">
        <v>0</v>
      </c>
      <c r="AU84" s="6">
        <f>IF(AND(AS84&gt;=$O84,AT84&gt;=$P84),1,0)</f>
        <v>0</v>
      </c>
      <c r="AV84" s="2">
        <v>0</v>
      </c>
      <c r="AW84" s="4">
        <v>27.41</v>
      </c>
      <c r="AX84" s="4">
        <v>36.81</v>
      </c>
      <c r="AY84" s="6">
        <v>0</v>
      </c>
      <c r="AZ84" s="4">
        <v>27.865000000000002</v>
      </c>
      <c r="BA84" s="4">
        <v>44.765000000000001</v>
      </c>
      <c r="BB84" s="6">
        <v>0</v>
      </c>
      <c r="BC84" s="4">
        <v>0</v>
      </c>
      <c r="BD84" s="4">
        <v>0</v>
      </c>
      <c r="BE84" s="6">
        <v>0</v>
      </c>
      <c r="BI84" s="6">
        <f>IF(AND(BF84&gt;=$L84,BG84&gt;=$M84,BH84&gt;=$N84),1,0)</f>
        <v>0</v>
      </c>
      <c r="BL84" s="6">
        <f>IF(AND(BJ84&gt;=$O84,BK84&gt;=$P84),1,0)</f>
        <v>0</v>
      </c>
      <c r="BO84" s="6">
        <f>IF(AND(BM84&gt;=$O84,BN84&gt;=$P84),1,0)</f>
        <v>0</v>
      </c>
      <c r="BS84" s="6">
        <f t="shared" si="6"/>
        <v>0</v>
      </c>
      <c r="BV84" s="6">
        <f t="shared" si="7"/>
        <v>0</v>
      </c>
      <c r="BY84" s="6">
        <f t="shared" si="8"/>
        <v>0</v>
      </c>
    </row>
    <row r="85" spans="1:77" x14ac:dyDescent="0.3">
      <c r="A85" t="s">
        <v>430</v>
      </c>
      <c r="B85" t="s">
        <v>436</v>
      </c>
      <c r="C85" s="24">
        <v>2008</v>
      </c>
      <c r="D85" s="23">
        <v>12</v>
      </c>
      <c r="E85" t="s">
        <v>475</v>
      </c>
      <c r="F85" s="1" t="s">
        <v>71</v>
      </c>
      <c r="G85" t="s">
        <v>424</v>
      </c>
      <c r="H85" s="6">
        <f>U85+AE85+AO85+AY85+BI85+BS85</f>
        <v>0</v>
      </c>
      <c r="I85" s="6">
        <f>X85+AA85+AH85+AK85+AR85+AU85+BB85+BE85+BL85+BO85+BV85+BY85</f>
        <v>0</v>
      </c>
      <c r="J85" s="23" t="str">
        <f>IF(AND(H85&gt;0,I85&gt;0,K85&gt;=Q85),"Ja","Nein")</f>
        <v>Nein</v>
      </c>
      <c r="K85" s="4">
        <f>MAX(T85,AD85,AN85,AX85,BH85,BR85)+LARGE((T85,AD85,AN85,AX85,BH85,BR85),2)+MAX(W85,Z85,AG85,AJ85,AQ85,AT85,BA85,BD85,BK85,BN85,BU85,BX85)+LARGE((W85,Z85,AG85,AJ85,AQ85,AT85,BA85,BD85,BK85,BN85,BU85,BX85),2)</f>
        <v>80.60499999999999</v>
      </c>
      <c r="L85" s="2">
        <f>VLOOKUP(C85,Quali_W[#All],4,0)</f>
        <v>0</v>
      </c>
      <c r="M85" s="4">
        <f>VLOOKUP(C85,Quali_W[#All],5,0)</f>
        <v>31.2</v>
      </c>
      <c r="N85" s="4">
        <f>VLOOKUP(C85,Quali_W[#All],6,0)</f>
        <v>40.700000000000003</v>
      </c>
      <c r="O85" s="4">
        <f>VLOOKUP(C85,Quali_W[#All],7,0)</f>
        <v>29.4</v>
      </c>
      <c r="P85" s="4">
        <f>VLOOKUP(C85,Quali_W[#All],8,0)</f>
        <v>46.3</v>
      </c>
      <c r="Q85" s="4">
        <f>VLOOKUP(C85,Quali_W[#All],9,0)</f>
        <v>174</v>
      </c>
      <c r="R85" s="2">
        <v>0</v>
      </c>
      <c r="S85" s="4">
        <v>0</v>
      </c>
      <c r="T85" s="4">
        <v>0</v>
      </c>
      <c r="U85" s="6">
        <v>0</v>
      </c>
      <c r="V85" s="4">
        <v>0</v>
      </c>
      <c r="W85" s="4">
        <v>0</v>
      </c>
      <c r="X85" s="6">
        <v>0</v>
      </c>
      <c r="Y85" s="4">
        <v>0</v>
      </c>
      <c r="Z85" s="4">
        <v>0</v>
      </c>
      <c r="AA85" s="6">
        <v>0</v>
      </c>
      <c r="AB85" s="2">
        <v>0</v>
      </c>
      <c r="AC85" s="4">
        <v>0</v>
      </c>
      <c r="AD85" s="4">
        <v>0</v>
      </c>
      <c r="AE85" s="6">
        <v>0</v>
      </c>
      <c r="AF85" s="4">
        <v>0</v>
      </c>
      <c r="AG85" s="4">
        <v>0</v>
      </c>
      <c r="AH85" s="6">
        <v>0</v>
      </c>
      <c r="AI85" s="4">
        <v>0</v>
      </c>
      <c r="AJ85" s="4">
        <v>0</v>
      </c>
      <c r="AK85" s="6">
        <v>0</v>
      </c>
      <c r="AL85" s="2">
        <v>0</v>
      </c>
      <c r="AM85" s="4">
        <v>27.65</v>
      </c>
      <c r="AN85" s="4">
        <v>37.049999999999997</v>
      </c>
      <c r="AO85" s="6">
        <v>0</v>
      </c>
      <c r="AP85" s="4">
        <v>27.655000000000001</v>
      </c>
      <c r="AQ85" s="4">
        <v>43.555</v>
      </c>
      <c r="AR85" s="6">
        <v>0</v>
      </c>
      <c r="AS85" s="4">
        <v>0</v>
      </c>
      <c r="AT85" s="4">
        <v>0</v>
      </c>
      <c r="AU85" s="6">
        <v>0</v>
      </c>
      <c r="AV85" s="2">
        <v>0</v>
      </c>
      <c r="AW85" s="4">
        <v>0</v>
      </c>
      <c r="AX85" s="4">
        <v>0</v>
      </c>
      <c r="AY85" s="6">
        <v>0</v>
      </c>
      <c r="AZ85" s="4">
        <v>0</v>
      </c>
      <c r="BA85" s="4">
        <v>0</v>
      </c>
      <c r="BB85" s="6">
        <v>0</v>
      </c>
      <c r="BC85" s="4">
        <v>0</v>
      </c>
      <c r="BD85" s="4">
        <v>0</v>
      </c>
      <c r="BE85" s="6">
        <v>0</v>
      </c>
      <c r="BI85" s="6">
        <f>IF(AND(BF85&gt;=$L85,BG85&gt;=$M85,BH85&gt;=$N85),1,0)</f>
        <v>0</v>
      </c>
      <c r="BL85" s="6">
        <f>IF(AND(BJ85&gt;=$O85,BK85&gt;=$P85),1,0)</f>
        <v>0</v>
      </c>
      <c r="BO85" s="6">
        <f>IF(AND(BM85&gt;=$O85,BN85&gt;=$P85),1,0)</f>
        <v>0</v>
      </c>
      <c r="BS85" s="6">
        <f t="shared" si="6"/>
        <v>0</v>
      </c>
      <c r="BV85" s="6">
        <f t="shared" si="7"/>
        <v>0</v>
      </c>
      <c r="BY85" s="6">
        <f t="shared" si="8"/>
        <v>0</v>
      </c>
    </row>
    <row r="86" spans="1:77" x14ac:dyDescent="0.3">
      <c r="A86" t="s">
        <v>544</v>
      </c>
      <c r="B86" t="s">
        <v>545</v>
      </c>
      <c r="C86" s="34">
        <v>2005</v>
      </c>
      <c r="D86" s="23">
        <v>15</v>
      </c>
      <c r="E86" t="s">
        <v>546</v>
      </c>
      <c r="F86" s="1" t="s">
        <v>71</v>
      </c>
      <c r="G86" t="s">
        <v>493</v>
      </c>
      <c r="H86" s="6">
        <f>U86+AE86+AO86+AY86+BI86+BS86</f>
        <v>0</v>
      </c>
      <c r="I86" s="6">
        <f>X86+AA86+AH86+AK86+AR86+AU86+BB86+BE86+BL86+BO86+BV86+BY86</f>
        <v>0</v>
      </c>
      <c r="J86" s="23" t="str">
        <f>IF(AND(H86&gt;0,I86&gt;0,K86&gt;=Q86),"Ja","Nein")</f>
        <v>Nein</v>
      </c>
      <c r="K86" s="4">
        <f>MAX(T86,AD86,AN86,AX86,BH86,BR86)+LARGE((T86,AD86,AN86,AX86,BH86,BR86),2)+MAX(W86,Z86,AG86,AJ86,AQ86,AT86,BA86,BD86,BK86,BN86,BU86,BX86)+LARGE((W86,Z86,AG86,AJ86,AQ86,AT86,BA86,BD86,BK86,BN86,BU86,BX86),2)</f>
        <v>79.784999999999997</v>
      </c>
      <c r="L86" s="2">
        <f>VLOOKUP(C86,Quali_W[#All],4,0)</f>
        <v>0</v>
      </c>
      <c r="M86" s="4">
        <f>VLOOKUP(C86,Quali_W[#All],5,0)</f>
        <v>31.6</v>
      </c>
      <c r="N86" s="4">
        <f>VLOOKUP(C86,Quali_W[#All],6,0)</f>
        <v>41.1</v>
      </c>
      <c r="O86" s="4">
        <f>VLOOKUP(C86,Quali_W[#All],7,0)</f>
        <v>30</v>
      </c>
      <c r="P86" s="4">
        <f>VLOOKUP(C86,Quali_W[#All],8,0)</f>
        <v>47.5</v>
      </c>
      <c r="Q86" s="4">
        <f>VLOOKUP(C86,Quali_W[#All],9,0)</f>
        <v>177.2</v>
      </c>
      <c r="R86" s="2">
        <v>0</v>
      </c>
      <c r="S86" s="4">
        <v>0</v>
      </c>
      <c r="T86" s="4">
        <v>0</v>
      </c>
      <c r="U86" s="6">
        <f>IF(AND(R86&gt;=$L86,S86&gt;=$M86,T86&gt;=$N86),1,0)</f>
        <v>0</v>
      </c>
      <c r="V86" s="4">
        <v>0</v>
      </c>
      <c r="W86" s="4">
        <v>0</v>
      </c>
      <c r="X86" s="6">
        <f>IF(AND(V86&gt;=$O86,W86&gt;=$P86),1,0)</f>
        <v>0</v>
      </c>
      <c r="Y86" s="4">
        <v>0</v>
      </c>
      <c r="Z86" s="4">
        <v>0</v>
      </c>
      <c r="AA86" s="6">
        <f>IF(AND(Y86&gt;=$O86,Z86&gt;=$P86),1,0)</f>
        <v>0</v>
      </c>
      <c r="AB86" s="2">
        <v>0</v>
      </c>
      <c r="AC86" s="4">
        <v>0</v>
      </c>
      <c r="AD86" s="4">
        <v>0</v>
      </c>
      <c r="AE86" s="6">
        <f>IF(AND(AB86&gt;=$L86,AC86&gt;=$M86,AD86&gt;=$N86),1,0)</f>
        <v>0</v>
      </c>
      <c r="AF86" s="4">
        <v>0</v>
      </c>
      <c r="AG86" s="4">
        <v>0</v>
      </c>
      <c r="AH86" s="6">
        <f>IF(AND(AF86&gt;=$O86,AG86&gt;=$P86),1,0)</f>
        <v>0</v>
      </c>
      <c r="AI86" s="4">
        <v>0</v>
      </c>
      <c r="AJ86" s="4">
        <v>0</v>
      </c>
      <c r="AK86" s="6">
        <f>IF(AND(AI86&gt;=$O86,AJ86&gt;=$P86),1,0)</f>
        <v>0</v>
      </c>
      <c r="AL86" s="2">
        <v>0</v>
      </c>
      <c r="AM86" s="4">
        <v>0</v>
      </c>
      <c r="AN86" s="4">
        <v>0</v>
      </c>
      <c r="AO86" s="6">
        <f>IF(AND(AL86&gt;=$L86,AM86&gt;=$M86,AN86&gt;=$N86),1,0)</f>
        <v>0</v>
      </c>
      <c r="AP86" s="4">
        <v>0</v>
      </c>
      <c r="AQ86" s="4">
        <v>0</v>
      </c>
      <c r="AR86" s="6">
        <f>IF(AND(AP86&gt;=$O86,AQ86&gt;=$P86),1,0)</f>
        <v>0</v>
      </c>
      <c r="AS86" s="4">
        <v>0</v>
      </c>
      <c r="AT86" s="4">
        <v>0</v>
      </c>
      <c r="AU86" s="6">
        <f>IF(AND(AS86&gt;=$O86,AT86&gt;=$P86),1,0)</f>
        <v>0</v>
      </c>
      <c r="AV86" s="2">
        <v>0</v>
      </c>
      <c r="AW86" s="4">
        <v>28.414999999999999</v>
      </c>
      <c r="AX86" s="4">
        <v>37.814999999999998</v>
      </c>
      <c r="AY86" s="6">
        <v>0</v>
      </c>
      <c r="AZ86" s="4">
        <v>25.17</v>
      </c>
      <c r="BA86" s="4">
        <v>41.97</v>
      </c>
      <c r="BB86" s="6">
        <v>0</v>
      </c>
      <c r="BC86" s="4">
        <v>0</v>
      </c>
      <c r="BD86" s="4">
        <v>0</v>
      </c>
      <c r="BE86" s="6">
        <v>0</v>
      </c>
      <c r="BI86" s="6">
        <f>IF(AND(BF86&gt;=$L86,BG86&gt;=$M86,BH86&gt;=$N86),1,0)</f>
        <v>0</v>
      </c>
      <c r="BL86" s="6">
        <f>IF(AND(BJ86&gt;=$O86,BK86&gt;=$P86),1,0)</f>
        <v>0</v>
      </c>
      <c r="BO86" s="6">
        <f>IF(AND(BM86&gt;=$O86,BN86&gt;=$P86),1,0)</f>
        <v>0</v>
      </c>
      <c r="BS86" s="6">
        <f t="shared" si="6"/>
        <v>0</v>
      </c>
      <c r="BV86" s="6">
        <f t="shared" si="7"/>
        <v>0</v>
      </c>
      <c r="BY86" s="6">
        <f t="shared" si="8"/>
        <v>0</v>
      </c>
    </row>
    <row r="87" spans="1:77" x14ac:dyDescent="0.3">
      <c r="A87" t="s">
        <v>402</v>
      </c>
      <c r="B87" t="s">
        <v>557</v>
      </c>
      <c r="C87" s="34">
        <v>2006</v>
      </c>
      <c r="D87" s="23">
        <v>14</v>
      </c>
      <c r="E87" t="s">
        <v>65</v>
      </c>
      <c r="F87" s="1" t="s">
        <v>71</v>
      </c>
      <c r="G87" t="s">
        <v>494</v>
      </c>
      <c r="H87" s="6">
        <f>U87+AE87+AO87+AY87+BI87+BS87</f>
        <v>0</v>
      </c>
      <c r="I87" s="6">
        <f>X87+AA87+AH87+AK87+AR87+AU87+BB87+BE87+BL87+BO87+BV87+BY87</f>
        <v>0</v>
      </c>
      <c r="J87" s="23" t="str">
        <f>IF(AND(H87&gt;0,I87&gt;0,K87&gt;=Q87),"Ja","Nein")</f>
        <v>Nein</v>
      </c>
      <c r="K87" s="4">
        <f>MAX(T87,AD87,AN87,AX87,BH87,BR87)+LARGE((T87,AD87,AN87,AX87,BH87,BR87),2)+MAX(W87,Z87,AG87,AJ87,AQ87,AT87,BA87,BD87,BK87,BN87,BU87,BX87)+LARGE((W87,Z87,AG87,AJ87,AQ87,AT87,BA87,BD87,BK87,BN87,BU87,BX87),2)</f>
        <v>79.53</v>
      </c>
      <c r="L87" s="2">
        <f>VLOOKUP(C87,Quali_W[#All],4,0)</f>
        <v>0</v>
      </c>
      <c r="M87" s="4">
        <f>VLOOKUP(C87,Quali_W[#All],5,0)</f>
        <v>31.2</v>
      </c>
      <c r="N87" s="4">
        <f>VLOOKUP(C87,Quali_W[#All],6,0)</f>
        <v>40.700000000000003</v>
      </c>
      <c r="O87" s="4">
        <f>VLOOKUP(C87,Quali_W[#All],7,0)</f>
        <v>29.8</v>
      </c>
      <c r="P87" s="4">
        <f>VLOOKUP(C87,Quali_W[#All],8,0)</f>
        <v>47.1</v>
      </c>
      <c r="Q87" s="4">
        <f>VLOOKUP(C87,Quali_W[#All],9,0)</f>
        <v>175.6</v>
      </c>
      <c r="R87" s="2">
        <v>0</v>
      </c>
      <c r="S87" s="4">
        <v>0</v>
      </c>
      <c r="T87" s="4">
        <v>0</v>
      </c>
      <c r="U87" s="6">
        <f>IF(AND(R87&gt;=$L87,S87&gt;=$M87,T87&gt;=$N87),1,0)</f>
        <v>0</v>
      </c>
      <c r="V87" s="4">
        <v>0</v>
      </c>
      <c r="W87" s="4">
        <v>0</v>
      </c>
      <c r="X87" s="6">
        <f>IF(AND(V87&gt;=$O87,W87&gt;=$P87),1,0)</f>
        <v>0</v>
      </c>
      <c r="Y87" s="4">
        <v>0</v>
      </c>
      <c r="Z87" s="4">
        <v>0</v>
      </c>
      <c r="AA87" s="6">
        <f>IF(AND(Y87&gt;=$O87,Z87&gt;=$P87),1,0)</f>
        <v>0</v>
      </c>
      <c r="AB87" s="2">
        <v>0</v>
      </c>
      <c r="AC87" s="4">
        <v>0</v>
      </c>
      <c r="AD87" s="4">
        <v>0</v>
      </c>
      <c r="AE87" s="6">
        <f>IF(AND(AB87&gt;=$L87,AC87&gt;=$M87,AD87&gt;=$N87),1,0)</f>
        <v>0</v>
      </c>
      <c r="AF87" s="4">
        <v>0</v>
      </c>
      <c r="AG87" s="4">
        <v>0</v>
      </c>
      <c r="AH87" s="6">
        <f>IF(AND(AF87&gt;=$O87,AG87&gt;=$P87),1,0)</f>
        <v>0</v>
      </c>
      <c r="AI87" s="4">
        <v>0</v>
      </c>
      <c r="AJ87" s="4">
        <v>0</v>
      </c>
      <c r="AK87" s="6">
        <f>IF(AND(AI87&gt;=$O87,AJ87&gt;=$P87),1,0)</f>
        <v>0</v>
      </c>
      <c r="AL87" s="2">
        <v>0</v>
      </c>
      <c r="AM87" s="4">
        <v>0</v>
      </c>
      <c r="AN87" s="4">
        <v>0</v>
      </c>
      <c r="AO87" s="6">
        <f>IF(AND(AL87&gt;=$L87,AM87&gt;=$M87,AN87&gt;=$N87),1,0)</f>
        <v>0</v>
      </c>
      <c r="AP87" s="4">
        <v>0</v>
      </c>
      <c r="AQ87" s="4">
        <v>0</v>
      </c>
      <c r="AR87" s="6">
        <f>IF(AND(AP87&gt;=$O87,AQ87&gt;=$P87),1,0)</f>
        <v>0</v>
      </c>
      <c r="AS87" s="4">
        <v>0</v>
      </c>
      <c r="AT87" s="4">
        <v>0</v>
      </c>
      <c r="AU87" s="6">
        <f>IF(AND(AS87&gt;=$O87,AT87&gt;=$P87),1,0)</f>
        <v>0</v>
      </c>
      <c r="AV87" s="2">
        <v>0</v>
      </c>
      <c r="AW87" s="4">
        <v>27.57</v>
      </c>
      <c r="AX87" s="4">
        <v>36.97</v>
      </c>
      <c r="AY87" s="6">
        <v>0</v>
      </c>
      <c r="AZ87" s="4">
        <v>26.86</v>
      </c>
      <c r="BA87" s="4">
        <v>42.56</v>
      </c>
      <c r="BB87" s="6">
        <v>0</v>
      </c>
      <c r="BC87" s="4">
        <v>0</v>
      </c>
      <c r="BD87" s="4">
        <v>0</v>
      </c>
      <c r="BE87" s="6">
        <v>0</v>
      </c>
      <c r="BI87" s="6">
        <f>IF(AND(BF87&gt;=$L87,BG87&gt;=$M87,BH87&gt;=$N87),1,0)</f>
        <v>0</v>
      </c>
      <c r="BL87" s="6">
        <f>IF(AND(BJ87&gt;=$O87,BK87&gt;=$P87),1,0)</f>
        <v>0</v>
      </c>
      <c r="BO87" s="6">
        <f>IF(AND(BM87&gt;=$O87,BN87&gt;=$P87),1,0)</f>
        <v>0</v>
      </c>
      <c r="BS87" s="6">
        <f t="shared" si="6"/>
        <v>0</v>
      </c>
      <c r="BV87" s="6">
        <f t="shared" si="7"/>
        <v>0</v>
      </c>
      <c r="BY87" s="6">
        <f t="shared" si="8"/>
        <v>0</v>
      </c>
    </row>
    <row r="88" spans="1:77" x14ac:dyDescent="0.3">
      <c r="A88" t="s">
        <v>555</v>
      </c>
      <c r="B88" t="s">
        <v>556</v>
      </c>
      <c r="C88" s="34">
        <v>2004</v>
      </c>
      <c r="D88" s="23">
        <v>16</v>
      </c>
      <c r="E88" t="s">
        <v>526</v>
      </c>
      <c r="F88" s="1" t="s">
        <v>71</v>
      </c>
      <c r="G88" t="s">
        <v>505</v>
      </c>
      <c r="H88" s="6">
        <f>U88+AE88+AO88+AY88+BI88+BS88</f>
        <v>0</v>
      </c>
      <c r="I88" s="6">
        <f>X88+AA88+AH88+AK88+AR88+AU88+BB88+BE88+BL88+BO88+BV88+BY88</f>
        <v>0</v>
      </c>
      <c r="J88" s="23" t="str">
        <f>IF(AND(H88&gt;0,I88&gt;0,K88&gt;=Q88),"Ja","Nein")</f>
        <v>Nein</v>
      </c>
      <c r="K88" s="4">
        <f>MAX(T88,AD88,AN88,AX88,BH88,BR88)+LARGE((T88,AD88,AN88,AX88,BH88,BR88),2)+MAX(W88,Z88,AG88,AJ88,AQ88,AT88,BA88,BD88,BK88,BN88,BU88,BX88)+LARGE((W88,Z88,AG88,AJ88,AQ88,AT88,BA88,BD88,BK88,BN88,BU88,BX88),2)</f>
        <v>79.402999999999992</v>
      </c>
      <c r="L88" s="2">
        <f>VLOOKUP(C88,Quali_W[#All],4,0)</f>
        <v>0</v>
      </c>
      <c r="M88" s="4">
        <f>VLOOKUP(C88,Quali_W[#All],5,0)</f>
        <v>31.8</v>
      </c>
      <c r="N88" s="4">
        <f>VLOOKUP(C88,Quali_W[#All],6,0)</f>
        <v>41.3</v>
      </c>
      <c r="O88" s="4">
        <f>VLOOKUP(C88,Quali_W[#All],7,0)</f>
        <v>30.2</v>
      </c>
      <c r="P88" s="4">
        <f>VLOOKUP(C88,Quali_W[#All],8,0)</f>
        <v>48.1</v>
      </c>
      <c r="Q88" s="4">
        <f>VLOOKUP(C88,Quali_W[#All],9,0)</f>
        <v>178.8</v>
      </c>
      <c r="R88" s="2">
        <v>0</v>
      </c>
      <c r="S88" s="4">
        <v>0</v>
      </c>
      <c r="T88" s="4">
        <v>0</v>
      </c>
      <c r="U88" s="6">
        <f>IF(AND(R88&gt;=$L88,S88&gt;=$M88,T88&gt;=$N88),1,0)</f>
        <v>0</v>
      </c>
      <c r="V88" s="4">
        <v>0</v>
      </c>
      <c r="W88" s="4">
        <v>0</v>
      </c>
      <c r="X88" s="6">
        <f>IF(AND(V88&gt;=$O88,W88&gt;=$P88),1,0)</f>
        <v>0</v>
      </c>
      <c r="Y88" s="4">
        <v>0</v>
      </c>
      <c r="Z88" s="4">
        <v>0</v>
      </c>
      <c r="AA88" s="6">
        <f>IF(AND(Y88&gt;=$O88,Z88&gt;=$P88),1,0)</f>
        <v>0</v>
      </c>
      <c r="AB88" s="2">
        <v>0</v>
      </c>
      <c r="AC88" s="4">
        <v>0</v>
      </c>
      <c r="AD88" s="4">
        <v>0</v>
      </c>
      <c r="AE88" s="6">
        <f>IF(AND(AB88&gt;=$L88,AC88&gt;=$M88,AD88&gt;=$N88),1,0)</f>
        <v>0</v>
      </c>
      <c r="AF88" s="4">
        <v>0</v>
      </c>
      <c r="AG88" s="4">
        <v>0</v>
      </c>
      <c r="AH88" s="6">
        <f>IF(AND(AF88&gt;=$O88,AG88&gt;=$P88),1,0)</f>
        <v>0</v>
      </c>
      <c r="AI88" s="4">
        <v>0</v>
      </c>
      <c r="AJ88" s="4">
        <v>0</v>
      </c>
      <c r="AK88" s="6">
        <f>IF(AND(AI88&gt;=$O88,AJ88&gt;=$P88),1,0)</f>
        <v>0</v>
      </c>
      <c r="AL88" s="2">
        <v>0</v>
      </c>
      <c r="AM88" s="4">
        <v>0</v>
      </c>
      <c r="AN88" s="4">
        <v>0</v>
      </c>
      <c r="AO88" s="6">
        <f>IF(AND(AL88&gt;=$L88,AM88&gt;=$M88,AN88&gt;=$N88),1,0)</f>
        <v>0</v>
      </c>
      <c r="AP88" s="4">
        <v>0</v>
      </c>
      <c r="AQ88" s="4">
        <v>0</v>
      </c>
      <c r="AR88" s="6">
        <f>IF(AND(AP88&gt;=$O88,AQ88&gt;=$P88),1,0)</f>
        <v>0</v>
      </c>
      <c r="AS88" s="4">
        <v>0</v>
      </c>
      <c r="AT88" s="4">
        <v>0</v>
      </c>
      <c r="AU88" s="6">
        <f>IF(AND(AS88&gt;=$O88,AT88&gt;=$P88),1,0)</f>
        <v>0</v>
      </c>
      <c r="AV88" s="2">
        <v>0</v>
      </c>
      <c r="AW88" s="4">
        <v>29.574999999999999</v>
      </c>
      <c r="AX88" s="4">
        <v>38.975000000000001</v>
      </c>
      <c r="AY88" s="6">
        <v>0</v>
      </c>
      <c r="AZ88" s="4">
        <v>25.327999999999999</v>
      </c>
      <c r="BA88" s="4">
        <v>40.427999999999997</v>
      </c>
      <c r="BB88" s="6">
        <v>0</v>
      </c>
      <c r="BC88" s="4">
        <v>0</v>
      </c>
      <c r="BD88" s="4">
        <v>0</v>
      </c>
      <c r="BE88" s="6">
        <v>0</v>
      </c>
      <c r="BI88" s="6">
        <f>IF(AND(BF88&gt;=$L88,BG88&gt;=$M88,BH88&gt;=$N88),1,0)</f>
        <v>0</v>
      </c>
      <c r="BL88" s="6">
        <f>IF(AND(BJ88&gt;=$O88,BK88&gt;=$P88),1,0)</f>
        <v>0</v>
      </c>
      <c r="BO88" s="6">
        <f>IF(AND(BM88&gt;=$O88,BN88&gt;=$P88),1,0)</f>
        <v>0</v>
      </c>
      <c r="BS88" s="6">
        <f t="shared" si="6"/>
        <v>0</v>
      </c>
      <c r="BV88" s="6">
        <f t="shared" si="7"/>
        <v>0</v>
      </c>
      <c r="BY88" s="6">
        <f t="shared" si="8"/>
        <v>0</v>
      </c>
    </row>
    <row r="89" spans="1:77" x14ac:dyDescent="0.3">
      <c r="A89" t="s">
        <v>432</v>
      </c>
      <c r="B89" t="s">
        <v>323</v>
      </c>
      <c r="C89" s="24">
        <v>2005</v>
      </c>
      <c r="D89" s="23">
        <v>15</v>
      </c>
      <c r="E89" t="s">
        <v>470</v>
      </c>
      <c r="F89" s="1" t="s">
        <v>71</v>
      </c>
      <c r="G89" t="s">
        <v>426</v>
      </c>
      <c r="H89" s="6">
        <f>U89+AE89+AO89+AY89+BI89+BS89</f>
        <v>0</v>
      </c>
      <c r="I89" s="6">
        <f>X89+AA89+AH89+AK89+AR89+AU89+BB89+BE89+BL89+BO89+BV89+BY89</f>
        <v>0</v>
      </c>
      <c r="J89" s="23" t="str">
        <f>IF(AND(H89&gt;0,I89&gt;0,K89&gt;=Q89),"Ja","Nein")</f>
        <v>Nein</v>
      </c>
      <c r="K89" s="4">
        <f>MAX(T89,AD89,AN89,AX89,BH89,BR89)+LARGE((T89,AD89,AN89,AX89,BH89,BR89),2)+MAX(W89,Z89,AG89,AJ89,AQ89,AT89,BA89,BD89,BK89,BN89,BU89,BX89)+LARGE((W89,Z89,AG89,AJ89,AQ89,AT89,BA89,BD89,BK89,BN89,BU89,BX89),2)</f>
        <v>79.344999999999999</v>
      </c>
      <c r="L89" s="2">
        <f>VLOOKUP(C89,Quali_W[#All],4,0)</f>
        <v>0</v>
      </c>
      <c r="M89" s="4">
        <f>VLOOKUP(C89,Quali_W[#All],5,0)</f>
        <v>31.6</v>
      </c>
      <c r="N89" s="4">
        <f>VLOOKUP(C89,Quali_W[#All],6,0)</f>
        <v>41.1</v>
      </c>
      <c r="O89" s="4">
        <f>VLOOKUP(C89,Quali_W[#All],7,0)</f>
        <v>30</v>
      </c>
      <c r="P89" s="4">
        <f>VLOOKUP(C89,Quali_W[#All],8,0)</f>
        <v>47.5</v>
      </c>
      <c r="Q89" s="4">
        <f>VLOOKUP(C89,Quali_W[#All],9,0)</f>
        <v>177.2</v>
      </c>
      <c r="R89" s="2">
        <v>0</v>
      </c>
      <c r="S89" s="4">
        <v>0</v>
      </c>
      <c r="T89" s="4">
        <v>0</v>
      </c>
      <c r="U89" s="6">
        <v>0</v>
      </c>
      <c r="V89" s="4">
        <v>0</v>
      </c>
      <c r="W89" s="4">
        <v>0</v>
      </c>
      <c r="X89" s="6">
        <v>0</v>
      </c>
      <c r="Y89" s="4">
        <v>0</v>
      </c>
      <c r="Z89" s="4">
        <v>0</v>
      </c>
      <c r="AA89" s="6">
        <v>0</v>
      </c>
      <c r="AB89" s="2">
        <v>0</v>
      </c>
      <c r="AC89" s="4">
        <v>0</v>
      </c>
      <c r="AD89" s="4">
        <v>0</v>
      </c>
      <c r="AE89" s="6">
        <v>0</v>
      </c>
      <c r="AF89" s="4">
        <v>0</v>
      </c>
      <c r="AG89" s="4">
        <v>0</v>
      </c>
      <c r="AH89" s="6">
        <v>0</v>
      </c>
      <c r="AI89" s="4">
        <v>0</v>
      </c>
      <c r="AJ89" s="4">
        <v>0</v>
      </c>
      <c r="AK89" s="6">
        <v>0</v>
      </c>
      <c r="AL89" s="2">
        <v>0</v>
      </c>
      <c r="AM89" s="4">
        <v>29.17</v>
      </c>
      <c r="AN89" s="4">
        <v>39.07</v>
      </c>
      <c r="AO89" s="6">
        <v>0</v>
      </c>
      <c r="AP89" s="4">
        <v>26.975000000000001</v>
      </c>
      <c r="AQ89" s="4">
        <v>40.274999999999999</v>
      </c>
      <c r="AR89" s="6">
        <v>0</v>
      </c>
      <c r="AS89" s="4">
        <v>0</v>
      </c>
      <c r="AT89" s="4">
        <v>0</v>
      </c>
      <c r="AU89" s="6">
        <v>0</v>
      </c>
      <c r="AV89" s="2">
        <v>0</v>
      </c>
      <c r="AW89" s="4">
        <v>0</v>
      </c>
      <c r="AX89" s="4">
        <v>0</v>
      </c>
      <c r="AY89" s="6">
        <v>0</v>
      </c>
      <c r="AZ89" s="4">
        <v>0</v>
      </c>
      <c r="BA89" s="4">
        <v>0</v>
      </c>
      <c r="BB89" s="6">
        <v>0</v>
      </c>
      <c r="BC89" s="4">
        <v>0</v>
      </c>
      <c r="BD89" s="4">
        <v>0</v>
      </c>
      <c r="BE89" s="6">
        <v>0</v>
      </c>
      <c r="BI89" s="6">
        <f>IF(AND(BF89&gt;=$L89,BG89&gt;=$M89,BH89&gt;=$N89),1,0)</f>
        <v>0</v>
      </c>
      <c r="BL89" s="6">
        <f>IF(AND(BJ89&gt;=$O89,BK89&gt;=$P89),1,0)</f>
        <v>0</v>
      </c>
      <c r="BO89" s="6">
        <f>IF(AND(BM89&gt;=$O89,BN89&gt;=$P89),1,0)</f>
        <v>0</v>
      </c>
      <c r="BS89" s="6">
        <f t="shared" si="6"/>
        <v>0</v>
      </c>
      <c r="BV89" s="6">
        <f t="shared" si="7"/>
        <v>0</v>
      </c>
      <c r="BY89" s="6">
        <f t="shared" si="8"/>
        <v>0</v>
      </c>
    </row>
    <row r="90" spans="1:77" x14ac:dyDescent="0.3">
      <c r="A90" t="s">
        <v>552</v>
      </c>
      <c r="B90" t="s">
        <v>553</v>
      </c>
      <c r="C90" s="34">
        <v>2005</v>
      </c>
      <c r="D90" s="23">
        <v>15</v>
      </c>
      <c r="E90" t="s">
        <v>554</v>
      </c>
      <c r="F90" s="1" t="s">
        <v>71</v>
      </c>
      <c r="G90" t="s">
        <v>495</v>
      </c>
      <c r="H90" s="6">
        <f>U90+AE90+AO90+AY90+BI90+BS90</f>
        <v>0</v>
      </c>
      <c r="I90" s="6">
        <f>X90+AA90+AH90+AK90+AR90+AU90+BB90+BE90+BL90+BO90+BV90+BY90</f>
        <v>0</v>
      </c>
      <c r="J90" s="23" t="str">
        <f>IF(AND(H90&gt;0,I90&gt;0,K90&gt;=Q90),"Ja","Nein")</f>
        <v>Nein</v>
      </c>
      <c r="K90" s="4">
        <f>MAX(T90,AD90,AN90,AX90,BH90,BR90)+LARGE((T90,AD90,AN90,AX90,BH90,BR90),2)+MAX(W90,Z90,AG90,AJ90,AQ90,AT90,BA90,BD90,BK90,BN90,BU90,BX90)+LARGE((W90,Z90,AG90,AJ90,AQ90,AT90,BA90,BD90,BK90,BN90,BU90,BX90),2)</f>
        <v>79.289999999999992</v>
      </c>
      <c r="L90" s="2">
        <f>VLOOKUP(C90,Quali_W[#All],4,0)</f>
        <v>0</v>
      </c>
      <c r="M90" s="4">
        <f>VLOOKUP(C90,Quali_W[#All],5,0)</f>
        <v>31.6</v>
      </c>
      <c r="N90" s="4">
        <f>VLOOKUP(C90,Quali_W[#All],6,0)</f>
        <v>41.1</v>
      </c>
      <c r="O90" s="4">
        <f>VLOOKUP(C90,Quali_W[#All],7,0)</f>
        <v>30</v>
      </c>
      <c r="P90" s="4">
        <f>VLOOKUP(C90,Quali_W[#All],8,0)</f>
        <v>47.5</v>
      </c>
      <c r="Q90" s="4">
        <f>VLOOKUP(C90,Quali_W[#All],9,0)</f>
        <v>177.2</v>
      </c>
      <c r="R90" s="2">
        <v>0</v>
      </c>
      <c r="S90" s="4">
        <v>0</v>
      </c>
      <c r="T90" s="4">
        <v>0</v>
      </c>
      <c r="U90" s="6">
        <f>IF(AND(R90&gt;=$L90,S90&gt;=$M90,T90&gt;=$N90),1,0)</f>
        <v>0</v>
      </c>
      <c r="V90" s="4">
        <v>0</v>
      </c>
      <c r="W90" s="4">
        <v>0</v>
      </c>
      <c r="X90" s="6">
        <f>IF(AND(V90&gt;=$O90,W90&gt;=$P90),1,0)</f>
        <v>0</v>
      </c>
      <c r="Y90" s="4">
        <v>0</v>
      </c>
      <c r="Z90" s="4">
        <v>0</v>
      </c>
      <c r="AA90" s="6">
        <f>IF(AND(Y90&gt;=$O90,Z90&gt;=$P90),1,0)</f>
        <v>0</v>
      </c>
      <c r="AB90" s="2">
        <v>0</v>
      </c>
      <c r="AC90" s="4">
        <v>0</v>
      </c>
      <c r="AD90" s="4">
        <v>0</v>
      </c>
      <c r="AE90" s="6">
        <f>IF(AND(AB90&gt;=$L90,AC90&gt;=$M90,AD90&gt;=$N90),1,0)</f>
        <v>0</v>
      </c>
      <c r="AF90" s="4">
        <v>0</v>
      </c>
      <c r="AG90" s="4">
        <v>0</v>
      </c>
      <c r="AH90" s="6">
        <f>IF(AND(AF90&gt;=$O90,AG90&gt;=$P90),1,0)</f>
        <v>0</v>
      </c>
      <c r="AI90" s="4">
        <v>0</v>
      </c>
      <c r="AJ90" s="4">
        <v>0</v>
      </c>
      <c r="AK90" s="6">
        <f>IF(AND(AI90&gt;=$O90,AJ90&gt;=$P90),1,0)</f>
        <v>0</v>
      </c>
      <c r="AL90" s="2">
        <v>0</v>
      </c>
      <c r="AM90" s="4">
        <v>0</v>
      </c>
      <c r="AN90" s="4">
        <v>0</v>
      </c>
      <c r="AO90" s="6">
        <f>IF(AND(AL90&gt;=$L90,AM90&gt;=$M90,AN90&gt;=$N90),1,0)</f>
        <v>0</v>
      </c>
      <c r="AP90" s="4">
        <v>0</v>
      </c>
      <c r="AQ90" s="4">
        <v>0</v>
      </c>
      <c r="AR90" s="6">
        <f>IF(AND(AP90&gt;=$O90,AQ90&gt;=$P90),1,0)</f>
        <v>0</v>
      </c>
      <c r="AS90" s="4">
        <v>0</v>
      </c>
      <c r="AT90" s="4">
        <v>0</v>
      </c>
      <c r="AU90" s="6">
        <f>IF(AND(AS90&gt;=$O90,AT90&gt;=$P90),1,0)</f>
        <v>0</v>
      </c>
      <c r="AV90" s="2">
        <v>0</v>
      </c>
      <c r="AW90" s="4">
        <v>27.659999999999997</v>
      </c>
      <c r="AX90" s="4">
        <v>36.76</v>
      </c>
      <c r="AY90" s="6">
        <v>0</v>
      </c>
      <c r="AZ90" s="4">
        <v>26.03</v>
      </c>
      <c r="BA90" s="4">
        <v>42.53</v>
      </c>
      <c r="BB90" s="6">
        <v>0</v>
      </c>
      <c r="BC90" s="4">
        <v>0</v>
      </c>
      <c r="BD90" s="4">
        <v>0</v>
      </c>
      <c r="BE90" s="6">
        <v>0</v>
      </c>
      <c r="BI90" s="6">
        <f>IF(AND(BF90&gt;=$L90,BG90&gt;=$M90,BH90&gt;=$N90),1,0)</f>
        <v>0</v>
      </c>
      <c r="BL90" s="6">
        <f>IF(AND(BJ90&gt;=$O90,BK90&gt;=$P90),1,0)</f>
        <v>0</v>
      </c>
      <c r="BO90" s="6">
        <f>IF(AND(BM90&gt;=$O90,BN90&gt;=$P90),1,0)</f>
        <v>0</v>
      </c>
      <c r="BS90" s="6">
        <f t="shared" si="6"/>
        <v>0</v>
      </c>
      <c r="BV90" s="6">
        <f t="shared" si="7"/>
        <v>0</v>
      </c>
      <c r="BY90" s="6">
        <f t="shared" si="8"/>
        <v>0</v>
      </c>
    </row>
    <row r="91" spans="1:77" x14ac:dyDescent="0.3">
      <c r="A91" t="s">
        <v>571</v>
      </c>
      <c r="B91" t="s">
        <v>77</v>
      </c>
      <c r="C91" s="34">
        <v>2005</v>
      </c>
      <c r="D91" s="1">
        <v>15</v>
      </c>
      <c r="E91" t="s">
        <v>572</v>
      </c>
      <c r="F91" s="1" t="s">
        <v>71</v>
      </c>
      <c r="G91" t="s">
        <v>496</v>
      </c>
      <c r="H91" s="6">
        <f>U91+AE91+AO91+AY91+BI91+BS91</f>
        <v>0</v>
      </c>
      <c r="I91" s="6">
        <f>X91+AA91+AH91+AK91+AR91+AU91+BB91+BE91+BL91+BO91+BV91+BY91</f>
        <v>0</v>
      </c>
      <c r="J91" s="24" t="str">
        <f>IF(AND(H91&gt;0,I91&gt;0,K91&gt;=Q91),"Ja","Nein")</f>
        <v>Nein</v>
      </c>
      <c r="K91" s="4">
        <f>MAX(T91,AD91,AN91,AX91,BH91,BR91)+LARGE((T91,AD91,AN91,AX91,BH91,BR91),2)+MAX(W91,Z91,AG91,AJ91,AQ91,AT91,BA91,BD91,BK91,BN91,BU91,BX91)+LARGE((W91,Z91,AG91,AJ91,AQ91,AT91,BA91,BD91,BK91,BN91,BU91,BX91),2)</f>
        <v>79.06</v>
      </c>
      <c r="L91" s="2">
        <f>VLOOKUP(C91,Quali_W[#All],4,0)</f>
        <v>0</v>
      </c>
      <c r="M91" s="4">
        <f>VLOOKUP(C91,Quali_W[#All],5,0)</f>
        <v>31.6</v>
      </c>
      <c r="N91" s="4">
        <f>VLOOKUP(C91,Quali_W[#All],6,0)</f>
        <v>41.1</v>
      </c>
      <c r="O91" s="4">
        <f>VLOOKUP(C91,Quali_W[#All],7,0)</f>
        <v>30</v>
      </c>
      <c r="P91" s="4">
        <f>VLOOKUP(C91,Quali_W[#All],8,0)</f>
        <v>47.5</v>
      </c>
      <c r="Q91" s="4">
        <f>VLOOKUP(C91,Quali_W[#All],9,0)</f>
        <v>177.2</v>
      </c>
      <c r="R91" s="2">
        <v>0</v>
      </c>
      <c r="S91" s="4">
        <v>0</v>
      </c>
      <c r="T91" s="4">
        <v>0</v>
      </c>
      <c r="U91" s="6">
        <f>IF(AND(R91&gt;=$L91,S91&gt;=$M91,T91&gt;=$N91),1,0)</f>
        <v>0</v>
      </c>
      <c r="V91" s="4">
        <v>0</v>
      </c>
      <c r="W91" s="4">
        <v>0</v>
      </c>
      <c r="X91" s="6">
        <f>IF(AND(V91&gt;=$O91,W91&gt;=$P91),1,0)</f>
        <v>0</v>
      </c>
      <c r="Y91" s="4">
        <v>0</v>
      </c>
      <c r="Z91" s="4">
        <v>0</v>
      </c>
      <c r="AA91" s="6">
        <f>IF(AND(Y91&gt;=$O91,Z91&gt;=$P91),1,0)</f>
        <v>0</v>
      </c>
      <c r="AB91" s="2">
        <v>0</v>
      </c>
      <c r="AC91" s="4">
        <v>0</v>
      </c>
      <c r="AD91" s="4">
        <v>0</v>
      </c>
      <c r="AE91" s="6">
        <f>IF(AND(AB91&gt;=$L91,AC91&gt;=$M91,AD91&gt;=$N91),1,0)</f>
        <v>0</v>
      </c>
      <c r="AF91" s="4">
        <v>0</v>
      </c>
      <c r="AG91" s="4">
        <v>0</v>
      </c>
      <c r="AH91" s="6">
        <f>IF(AND(AF91&gt;=$O91,AG91&gt;=$P91),1,0)</f>
        <v>0</v>
      </c>
      <c r="AI91" s="4">
        <v>0</v>
      </c>
      <c r="AJ91" s="4">
        <v>0</v>
      </c>
      <c r="AK91" s="6">
        <f>IF(AND(AI91&gt;=$O91,AJ91&gt;=$P91),1,0)</f>
        <v>0</v>
      </c>
      <c r="AL91" s="2">
        <v>0</v>
      </c>
      <c r="AM91" s="4">
        <v>0</v>
      </c>
      <c r="AN91" s="4">
        <v>0</v>
      </c>
      <c r="AO91" s="6">
        <f>IF(AND(AL91&gt;=$L91,AM91&gt;=$M91,AN91&gt;=$N91),1,0)</f>
        <v>0</v>
      </c>
      <c r="AP91" s="4">
        <v>0</v>
      </c>
      <c r="AQ91" s="4">
        <v>0</v>
      </c>
      <c r="AR91" s="6">
        <f>IF(AND(AP91&gt;=$O91,AQ91&gt;=$P91),1,0)</f>
        <v>0</v>
      </c>
      <c r="AS91" s="4">
        <v>0</v>
      </c>
      <c r="AT91" s="4">
        <v>0</v>
      </c>
      <c r="AU91" s="6">
        <f>IF(AND(AS91&gt;=$O91,AT91&gt;=$P91),1,0)</f>
        <v>0</v>
      </c>
      <c r="AV91" s="2">
        <v>0</v>
      </c>
      <c r="AW91" s="4">
        <v>27.074999999999999</v>
      </c>
      <c r="AX91" s="4">
        <v>36.975000000000001</v>
      </c>
      <c r="AY91" s="6">
        <v>0</v>
      </c>
      <c r="AZ91" s="4">
        <v>26.884999999999998</v>
      </c>
      <c r="BA91" s="4">
        <v>42.084999999999994</v>
      </c>
      <c r="BB91" s="6">
        <v>0</v>
      </c>
      <c r="BC91" s="4">
        <v>0</v>
      </c>
      <c r="BD91" s="4">
        <v>0</v>
      </c>
      <c r="BE91" s="6">
        <v>0</v>
      </c>
      <c r="BI91" s="6">
        <f>IF(AND(BF91&gt;=$L91,BG91&gt;=$M91,BH91&gt;=$N91),1,0)</f>
        <v>0</v>
      </c>
      <c r="BL91" s="6">
        <f>IF(AND(BJ91&gt;=$O91,BK91&gt;=$P91),1,0)</f>
        <v>0</v>
      </c>
      <c r="BO91" s="6">
        <f>IF(AND(BM91&gt;=$O91,BN91&gt;=$P91),1,0)</f>
        <v>0</v>
      </c>
      <c r="BS91" s="6">
        <f t="shared" ref="BS91:BS125" si="9">IF(AND(BP91&gt;=$L91,BQ91&gt;=$M91,BR91&gt;=$N91),1,0)</f>
        <v>0</v>
      </c>
      <c r="BV91" s="6">
        <f t="shared" ref="BV91:BV125" si="10">IF(AND(BT91&gt;=$O91,BU91&gt;=$P91),1,0)</f>
        <v>0</v>
      </c>
      <c r="BY91" s="6">
        <f t="shared" ref="BY91:BY125" si="11">IF(AND(BW91&gt;=$O91,BX91&gt;=$P91),1,0)</f>
        <v>0</v>
      </c>
    </row>
    <row r="92" spans="1:77" x14ac:dyDescent="0.3">
      <c r="A92" t="s">
        <v>322</v>
      </c>
      <c r="B92" t="s">
        <v>374</v>
      </c>
      <c r="C92" s="24">
        <v>2007</v>
      </c>
      <c r="D92" s="24">
        <v>13</v>
      </c>
      <c r="E92" t="s">
        <v>294</v>
      </c>
      <c r="F92" s="1" t="s">
        <v>71</v>
      </c>
      <c r="G92" t="s">
        <v>212</v>
      </c>
      <c r="H92" s="6">
        <f>U92+AE92+AO92+AY92+BI92+BS92</f>
        <v>0</v>
      </c>
      <c r="I92" s="6">
        <f>X92+AA92+AH92+AK92+AR92+AU92+BB92+BE92+BL92+BO92+BV92+BY92</f>
        <v>0</v>
      </c>
      <c r="J92" s="24" t="str">
        <f>IF(AND(H92&gt;0,I92&gt;0,K92&gt;=Q92),"Ja","Nein")</f>
        <v>Nein</v>
      </c>
      <c r="K92" s="4">
        <f>MAX(T92,AD92,AN92,AX92,BH92,BR92)+LARGE((T92,AD92,AN92,AX92,BH92,BR92),2)+MAX(W92,Z92,AG92,AJ92,AQ92,AT92,BA92,BD92,BK92,BN92,BU92,BX92)+LARGE((W92,Z92,AG92,AJ92,AQ92,AT92,BA92,BD92,BK92,BN92,BU92,BX92),2)</f>
        <v>78.790000000000006</v>
      </c>
      <c r="L92" s="2">
        <f>VLOOKUP(C92,Quali_W[#All],4,0)</f>
        <v>0</v>
      </c>
      <c r="M92" s="4">
        <f>VLOOKUP(C92,Quali_W[#All],5,0)</f>
        <v>31.6</v>
      </c>
      <c r="N92" s="4">
        <f>VLOOKUP(C92,Quali_W[#All],6,0)</f>
        <v>41.1</v>
      </c>
      <c r="O92" s="4">
        <f>VLOOKUP(C92,Quali_W[#All],7,0)</f>
        <v>29.6</v>
      </c>
      <c r="P92" s="4">
        <f>VLOOKUP(C92,Quali_W[#All],8,0)</f>
        <v>46.7</v>
      </c>
      <c r="Q92" s="4">
        <f>VLOOKUP(C92,Quali_W[#All],9,0)</f>
        <v>175.6</v>
      </c>
      <c r="R92" s="2">
        <v>0</v>
      </c>
      <c r="S92" s="4">
        <v>27.745000000000005</v>
      </c>
      <c r="T92" s="4">
        <v>37.245000000000005</v>
      </c>
      <c r="U92" s="6">
        <v>0</v>
      </c>
      <c r="V92" s="4">
        <v>26.445</v>
      </c>
      <c r="W92" s="4">
        <v>41.545000000000002</v>
      </c>
      <c r="X92" s="6">
        <v>0</v>
      </c>
      <c r="Y92" s="4">
        <v>0</v>
      </c>
      <c r="Z92" s="4">
        <v>0</v>
      </c>
      <c r="AA92" s="6">
        <v>0</v>
      </c>
      <c r="AB92" s="2">
        <v>0</v>
      </c>
      <c r="AC92" s="4">
        <v>0</v>
      </c>
      <c r="AD92" s="4">
        <v>0</v>
      </c>
      <c r="AE92" s="6">
        <v>0</v>
      </c>
      <c r="AF92" s="4">
        <v>0</v>
      </c>
      <c r="AG92" s="4">
        <v>0</v>
      </c>
      <c r="AH92" s="6">
        <v>0</v>
      </c>
      <c r="AI92" s="4">
        <v>0</v>
      </c>
      <c r="AJ92" s="4">
        <v>0</v>
      </c>
      <c r="AK92" s="6">
        <v>0</v>
      </c>
      <c r="AL92" s="2">
        <v>0</v>
      </c>
      <c r="AM92" s="4">
        <v>0</v>
      </c>
      <c r="AN92" s="4">
        <v>0</v>
      </c>
      <c r="AO92" s="6">
        <v>0</v>
      </c>
      <c r="AP92" s="4">
        <v>0</v>
      </c>
      <c r="AQ92" s="4">
        <v>0</v>
      </c>
      <c r="AR92" s="6">
        <v>0</v>
      </c>
      <c r="AS92" s="4">
        <v>0</v>
      </c>
      <c r="AT92" s="4">
        <v>0</v>
      </c>
      <c r="AU92" s="6">
        <v>0</v>
      </c>
      <c r="AV92" s="2">
        <v>0</v>
      </c>
      <c r="AW92" s="4">
        <v>0</v>
      </c>
      <c r="AX92" s="4">
        <v>0</v>
      </c>
      <c r="AY92" s="6">
        <v>0</v>
      </c>
      <c r="AZ92" s="4">
        <v>0</v>
      </c>
      <c r="BA92" s="4">
        <v>0</v>
      </c>
      <c r="BB92" s="6">
        <v>0</v>
      </c>
      <c r="BC92" s="4">
        <v>0</v>
      </c>
      <c r="BD92" s="4">
        <v>0</v>
      </c>
      <c r="BE92" s="6">
        <v>0</v>
      </c>
      <c r="BI92" s="6">
        <f>IF(AND(BF92&gt;=$L92,BG92&gt;=$M92,BH92&gt;=$N92),1,0)</f>
        <v>0</v>
      </c>
      <c r="BL92" s="6">
        <f>IF(AND(BJ92&gt;=$O92,BK92&gt;=$P92),1,0)</f>
        <v>0</v>
      </c>
      <c r="BO92" s="6">
        <f>IF(AND(BM92&gt;=$O92,BN92&gt;=$P92),1,0)</f>
        <v>0</v>
      </c>
      <c r="BS92" s="6">
        <f t="shared" si="9"/>
        <v>0</v>
      </c>
      <c r="BV92" s="6">
        <f t="shared" si="10"/>
        <v>0</v>
      </c>
      <c r="BY92" s="6">
        <f t="shared" si="11"/>
        <v>0</v>
      </c>
    </row>
    <row r="93" spans="1:77" x14ac:dyDescent="0.3">
      <c r="A93" t="s">
        <v>558</v>
      </c>
      <c r="B93" t="s">
        <v>559</v>
      </c>
      <c r="C93" s="34">
        <v>2003</v>
      </c>
      <c r="D93" s="24">
        <v>17</v>
      </c>
      <c r="E93" t="s">
        <v>560</v>
      </c>
      <c r="F93" s="1" t="s">
        <v>71</v>
      </c>
      <c r="G93" t="s">
        <v>506</v>
      </c>
      <c r="H93" s="6">
        <f>U93+AE93+AO93+AY93+BI93+BS93</f>
        <v>0</v>
      </c>
      <c r="I93" s="6">
        <f>X93+AA93+AH93+AK93+AR93+AU93+BB93+BE93+BL93+BO93+BV93+BY93</f>
        <v>0</v>
      </c>
      <c r="J93" s="24" t="str">
        <f>IF(AND(H93&gt;0,I93&gt;0,K93&gt;=Q93),"Ja","Nein")</f>
        <v>Nein</v>
      </c>
      <c r="K93" s="4">
        <f>MAX(T93,AD93,AN93,AX93,BH93,BR93)+LARGE((T93,AD93,AN93,AX93,BH93,BR93),2)+MAX(W93,Z93,AG93,AJ93,AQ93,AT93,BA93,BD93,BK93,BN93,BU93,BX93)+LARGE((W93,Z93,AG93,AJ93,AQ93,AT93,BA93,BD93,BK93,BN93,BU93,BX93),2)</f>
        <v>78.42</v>
      </c>
      <c r="L93" s="2">
        <f>VLOOKUP(C93,Quali_W[#All],4,0)</f>
        <v>0</v>
      </c>
      <c r="M93" s="4">
        <f>VLOOKUP(C93,Quali_W[#All],5,0)</f>
        <v>32.200000000000003</v>
      </c>
      <c r="N93" s="4">
        <f>VLOOKUP(C93,Quali_W[#All],6,0)</f>
        <v>41.7</v>
      </c>
      <c r="O93" s="4">
        <f>VLOOKUP(C93,Quali_W[#All],7,0)</f>
        <v>30.3</v>
      </c>
      <c r="P93" s="4">
        <f>VLOOKUP(C93,Quali_W[#All],8,0)</f>
        <v>48.7</v>
      </c>
      <c r="Q93" s="4">
        <f>VLOOKUP(C93,Quali_W[#All],9,0)</f>
        <v>180.8</v>
      </c>
      <c r="R93" s="2">
        <v>0</v>
      </c>
      <c r="S93" s="4">
        <v>0</v>
      </c>
      <c r="T93" s="4">
        <v>0</v>
      </c>
      <c r="U93" s="6">
        <f>IF(AND(R93&gt;=$L93,S93&gt;=$M93,T93&gt;=$N93),1,0)</f>
        <v>0</v>
      </c>
      <c r="V93" s="4">
        <v>0</v>
      </c>
      <c r="W93" s="4">
        <v>0</v>
      </c>
      <c r="X93" s="6">
        <f>IF(AND(V93&gt;=$O93,W93&gt;=$P93),1,0)</f>
        <v>0</v>
      </c>
      <c r="Y93" s="4">
        <v>0</v>
      </c>
      <c r="Z93" s="4">
        <v>0</v>
      </c>
      <c r="AA93" s="6">
        <f>IF(AND(Y93&gt;=$O93,Z93&gt;=$P93),1,0)</f>
        <v>0</v>
      </c>
      <c r="AB93" s="2">
        <v>0</v>
      </c>
      <c r="AC93" s="4">
        <v>0</v>
      </c>
      <c r="AD93" s="4">
        <v>0</v>
      </c>
      <c r="AE93" s="6">
        <f>IF(AND(AB93&gt;=$L93,AC93&gt;=$M93,AD93&gt;=$N93),1,0)</f>
        <v>0</v>
      </c>
      <c r="AF93" s="4">
        <v>0</v>
      </c>
      <c r="AG93" s="4">
        <v>0</v>
      </c>
      <c r="AH93" s="6">
        <f>IF(AND(AF93&gt;=$O93,AG93&gt;=$P93),1,0)</f>
        <v>0</v>
      </c>
      <c r="AI93" s="4">
        <v>0</v>
      </c>
      <c r="AJ93" s="4">
        <v>0</v>
      </c>
      <c r="AK93" s="6">
        <f>IF(AND(AI93&gt;=$O93,AJ93&gt;=$P93),1,0)</f>
        <v>0</v>
      </c>
      <c r="AL93" s="2">
        <v>0</v>
      </c>
      <c r="AM93" s="4">
        <v>0</v>
      </c>
      <c r="AN93" s="4">
        <v>0</v>
      </c>
      <c r="AO93" s="6">
        <f>IF(AND(AL93&gt;=$L93,AM93&gt;=$M93,AN93&gt;=$N93),1,0)</f>
        <v>0</v>
      </c>
      <c r="AP93" s="4">
        <v>0</v>
      </c>
      <c r="AQ93" s="4">
        <v>0</v>
      </c>
      <c r="AR93" s="6">
        <f>IF(AND(AP93&gt;=$O93,AQ93&gt;=$P93),1,0)</f>
        <v>0</v>
      </c>
      <c r="AS93" s="4">
        <v>0</v>
      </c>
      <c r="AT93" s="4">
        <v>0</v>
      </c>
      <c r="AU93" s="6">
        <f>IF(AND(AS93&gt;=$O93,AT93&gt;=$P93),1,0)</f>
        <v>0</v>
      </c>
      <c r="AV93" s="2">
        <v>0</v>
      </c>
      <c r="AW93" s="4">
        <v>26.53</v>
      </c>
      <c r="AX93" s="4">
        <v>36.230000000000004</v>
      </c>
      <c r="AY93" s="6">
        <v>0</v>
      </c>
      <c r="AZ93" s="4">
        <v>26.689999999999998</v>
      </c>
      <c r="BA93" s="4">
        <v>42.19</v>
      </c>
      <c r="BB93" s="6">
        <v>0</v>
      </c>
      <c r="BC93" s="4">
        <v>0</v>
      </c>
      <c r="BD93" s="4">
        <v>0</v>
      </c>
      <c r="BE93" s="6">
        <v>0</v>
      </c>
      <c r="BI93" s="6">
        <f>IF(AND(BF93&gt;=$L93,BG93&gt;=$M93,BH93&gt;=$N93),1,0)</f>
        <v>0</v>
      </c>
      <c r="BL93" s="6">
        <f>IF(AND(BJ93&gt;=$O93,BK93&gt;=$P93),1,0)</f>
        <v>0</v>
      </c>
      <c r="BO93" s="6">
        <f>IF(AND(BM93&gt;=$O93,BN93&gt;=$P93),1,0)</f>
        <v>0</v>
      </c>
      <c r="BS93" s="6">
        <f t="shared" si="9"/>
        <v>0</v>
      </c>
      <c r="BV93" s="6">
        <f t="shared" si="10"/>
        <v>0</v>
      </c>
      <c r="BY93" s="6">
        <f t="shared" si="11"/>
        <v>0</v>
      </c>
    </row>
    <row r="94" spans="1:77" x14ac:dyDescent="0.3">
      <c r="A94" t="s">
        <v>301</v>
      </c>
      <c r="B94" t="s">
        <v>532</v>
      </c>
      <c r="C94" s="34">
        <v>2004</v>
      </c>
      <c r="D94" s="24">
        <v>16</v>
      </c>
      <c r="E94" t="s">
        <v>533</v>
      </c>
      <c r="F94" s="1" t="s">
        <v>71</v>
      </c>
      <c r="G94" t="s">
        <v>507</v>
      </c>
      <c r="H94" s="6">
        <f>U94+AE94+AO94+AY94+BI94+BS94</f>
        <v>0</v>
      </c>
      <c r="I94" s="6">
        <f>X94+AA94+AH94+AK94+AR94+AU94+BB94+BE94+BL94+BO94+BV94+BY94</f>
        <v>0</v>
      </c>
      <c r="J94" s="24" t="str">
        <f>IF(AND(H94&gt;0,I94&gt;0,K94&gt;=Q94),"Ja","Nein")</f>
        <v>Nein</v>
      </c>
      <c r="K94" s="4">
        <f>MAX(T94,AD94,AN94,AX94,BH94,BR94)+LARGE((T94,AD94,AN94,AX94,BH94,BR94),2)+MAX(W94,Z94,AG94,AJ94,AQ94,AT94,BA94,BD94,BK94,BN94,BU94,BX94)+LARGE((W94,Z94,AG94,AJ94,AQ94,AT94,BA94,BD94,BK94,BN94,BU94,BX94),2)</f>
        <v>77.444999999999993</v>
      </c>
      <c r="L94" s="2">
        <f>VLOOKUP(C94,Quali_W[#All],4,0)</f>
        <v>0</v>
      </c>
      <c r="M94" s="4">
        <f>VLOOKUP(C94,Quali_W[#All],5,0)</f>
        <v>31.8</v>
      </c>
      <c r="N94" s="4">
        <f>VLOOKUP(C94,Quali_W[#All],6,0)</f>
        <v>41.3</v>
      </c>
      <c r="O94" s="4">
        <f>VLOOKUP(C94,Quali_W[#All],7,0)</f>
        <v>30.2</v>
      </c>
      <c r="P94" s="4">
        <f>VLOOKUP(C94,Quali_W[#All],8,0)</f>
        <v>48.1</v>
      </c>
      <c r="Q94" s="4">
        <f>VLOOKUP(C94,Quali_W[#All],9,0)</f>
        <v>178.8</v>
      </c>
      <c r="R94" s="2">
        <v>0</v>
      </c>
      <c r="S94" s="4">
        <v>0</v>
      </c>
      <c r="T94" s="4">
        <v>0</v>
      </c>
      <c r="U94" s="6">
        <f>IF(AND(R94&gt;=$L94,S94&gt;=$M94,T94&gt;=$N94),1,0)</f>
        <v>0</v>
      </c>
      <c r="V94" s="4">
        <v>0</v>
      </c>
      <c r="W94" s="4">
        <v>0</v>
      </c>
      <c r="X94" s="6">
        <f>IF(AND(V94&gt;=$O94,W94&gt;=$P94),1,0)</f>
        <v>0</v>
      </c>
      <c r="Y94" s="4">
        <v>0</v>
      </c>
      <c r="Z94" s="4">
        <v>0</v>
      </c>
      <c r="AA94" s="6">
        <f>IF(AND(Y94&gt;=$O94,Z94&gt;=$P94),1,0)</f>
        <v>0</v>
      </c>
      <c r="AB94" s="2">
        <v>0</v>
      </c>
      <c r="AC94" s="4">
        <v>0</v>
      </c>
      <c r="AD94" s="4">
        <v>0</v>
      </c>
      <c r="AE94" s="6">
        <f>IF(AND(AB94&gt;=$L94,AC94&gt;=$M94,AD94&gt;=$N94),1,0)</f>
        <v>0</v>
      </c>
      <c r="AF94" s="4">
        <v>0</v>
      </c>
      <c r="AG94" s="4">
        <v>0</v>
      </c>
      <c r="AH94" s="6">
        <f>IF(AND(AF94&gt;=$O94,AG94&gt;=$P94),1,0)</f>
        <v>0</v>
      </c>
      <c r="AI94" s="4">
        <v>0</v>
      </c>
      <c r="AJ94" s="4">
        <v>0</v>
      </c>
      <c r="AK94" s="6">
        <f>IF(AND(AI94&gt;=$O94,AJ94&gt;=$P94),1,0)</f>
        <v>0</v>
      </c>
      <c r="AL94" s="2">
        <v>0</v>
      </c>
      <c r="AM94" s="4">
        <v>0</v>
      </c>
      <c r="AN94" s="4">
        <v>0</v>
      </c>
      <c r="AO94" s="6">
        <f>IF(AND(AL94&gt;=$L94,AM94&gt;=$M94,AN94&gt;=$N94),1,0)</f>
        <v>0</v>
      </c>
      <c r="AP94" s="4">
        <v>0</v>
      </c>
      <c r="AQ94" s="4">
        <v>0</v>
      </c>
      <c r="AR94" s="6">
        <f>IF(AND(AP94&gt;=$O94,AQ94&gt;=$P94),1,0)</f>
        <v>0</v>
      </c>
      <c r="AS94" s="4">
        <v>0</v>
      </c>
      <c r="AT94" s="4">
        <v>0</v>
      </c>
      <c r="AU94" s="6">
        <f>IF(AND(AS94&gt;=$O94,AT94&gt;=$P94),1,0)</f>
        <v>0</v>
      </c>
      <c r="AV94" s="2">
        <v>0</v>
      </c>
      <c r="AW94" s="4">
        <v>27.725000000000001</v>
      </c>
      <c r="AX94" s="4">
        <v>36.625</v>
      </c>
      <c r="AY94" s="6">
        <v>0</v>
      </c>
      <c r="AZ94" s="4">
        <v>24.619999999999997</v>
      </c>
      <c r="BA94" s="4">
        <v>40.819999999999993</v>
      </c>
      <c r="BB94" s="6">
        <v>0</v>
      </c>
      <c r="BC94" s="4">
        <v>0</v>
      </c>
      <c r="BD94" s="4">
        <v>0</v>
      </c>
      <c r="BE94" s="6">
        <v>0</v>
      </c>
      <c r="BI94" s="6">
        <f>IF(AND(BF94&gt;=$L94,BG94&gt;=$M94,BH94&gt;=$N94),1,0)</f>
        <v>0</v>
      </c>
      <c r="BL94" s="6">
        <f>IF(AND(BJ94&gt;=$O94,BK94&gt;=$P94),1,0)</f>
        <v>0</v>
      </c>
      <c r="BO94" s="6">
        <f>IF(AND(BM94&gt;=$O94,BN94&gt;=$P94),1,0)</f>
        <v>0</v>
      </c>
      <c r="BS94" s="6">
        <f t="shared" si="9"/>
        <v>0</v>
      </c>
      <c r="BV94" s="6">
        <f t="shared" si="10"/>
        <v>0</v>
      </c>
      <c r="BY94" s="6">
        <f t="shared" si="11"/>
        <v>0</v>
      </c>
    </row>
    <row r="95" spans="1:77" x14ac:dyDescent="0.3">
      <c r="A95" t="s">
        <v>530</v>
      </c>
      <c r="B95" t="s">
        <v>531</v>
      </c>
      <c r="C95" s="34">
        <v>2003</v>
      </c>
      <c r="D95" s="24">
        <v>17</v>
      </c>
      <c r="E95" t="s">
        <v>143</v>
      </c>
      <c r="F95" s="1" t="s">
        <v>71</v>
      </c>
      <c r="G95" t="s">
        <v>508</v>
      </c>
      <c r="H95" s="6">
        <f>U95+AE95+AO95+AY95+BI95+BS95</f>
        <v>0</v>
      </c>
      <c r="I95" s="6">
        <f>X95+AA95+AH95+AK95+AR95+AU95+BB95+BE95+BL95+BO95+BV95+BY95</f>
        <v>0</v>
      </c>
      <c r="J95" s="24" t="str">
        <f>IF(AND(H95&gt;0,I95&gt;0,K95&gt;=Q95),"Ja","Nein")</f>
        <v>Nein</v>
      </c>
      <c r="K95" s="4">
        <f>MAX(T95,AD95,AN95,AX95,BH95,BR95)+LARGE((T95,AD95,AN95,AX95,BH95,BR95),2)+MAX(W95,Z95,AG95,AJ95,AQ95,AT95,BA95,BD95,BK95,BN95,BU95,BX95)+LARGE((W95,Z95,AG95,AJ95,AQ95,AT95,BA95,BD95,BK95,BN95,BU95,BX95),2)</f>
        <v>77.405000000000001</v>
      </c>
      <c r="L95" s="2">
        <f>VLOOKUP(C95,Quali_W[#All],4,0)</f>
        <v>0</v>
      </c>
      <c r="M95" s="4">
        <f>VLOOKUP(C95,Quali_W[#All],5,0)</f>
        <v>32.200000000000003</v>
      </c>
      <c r="N95" s="4">
        <f>VLOOKUP(C95,Quali_W[#All],6,0)</f>
        <v>41.7</v>
      </c>
      <c r="O95" s="4">
        <f>VLOOKUP(C95,Quali_W[#All],7,0)</f>
        <v>30.3</v>
      </c>
      <c r="P95" s="4">
        <f>VLOOKUP(C95,Quali_W[#All],8,0)</f>
        <v>48.7</v>
      </c>
      <c r="Q95" s="4">
        <f>VLOOKUP(C95,Quali_W[#All],9,0)</f>
        <v>180.8</v>
      </c>
      <c r="R95" s="2">
        <v>0</v>
      </c>
      <c r="S95" s="4">
        <v>0</v>
      </c>
      <c r="T95" s="4">
        <v>0</v>
      </c>
      <c r="U95" s="6">
        <f>IF(AND(R95&gt;=$L95,S95&gt;=$M95,T95&gt;=$N95),1,0)</f>
        <v>0</v>
      </c>
      <c r="V95" s="4">
        <v>0</v>
      </c>
      <c r="W95" s="4">
        <v>0</v>
      </c>
      <c r="X95" s="6">
        <f>IF(AND(V95&gt;=$O95,W95&gt;=$P95),1,0)</f>
        <v>0</v>
      </c>
      <c r="Y95" s="4">
        <v>0</v>
      </c>
      <c r="Z95" s="4">
        <v>0</v>
      </c>
      <c r="AA95" s="6">
        <f>IF(AND(Y95&gt;=$O95,Z95&gt;=$P95),1,0)</f>
        <v>0</v>
      </c>
      <c r="AB95" s="2">
        <v>0</v>
      </c>
      <c r="AC95" s="4">
        <v>0</v>
      </c>
      <c r="AD95" s="4">
        <v>0</v>
      </c>
      <c r="AE95" s="6">
        <f>IF(AND(AB95&gt;=$L95,AC95&gt;=$M95,AD95&gt;=$N95),1,0)</f>
        <v>0</v>
      </c>
      <c r="AF95" s="4">
        <v>0</v>
      </c>
      <c r="AG95" s="4">
        <v>0</v>
      </c>
      <c r="AH95" s="6">
        <f>IF(AND(AF95&gt;=$O95,AG95&gt;=$P95),1,0)</f>
        <v>0</v>
      </c>
      <c r="AI95" s="4">
        <v>0</v>
      </c>
      <c r="AJ95" s="4">
        <v>0</v>
      </c>
      <c r="AK95" s="6">
        <f>IF(AND(AI95&gt;=$O95,AJ95&gt;=$P95),1,0)</f>
        <v>0</v>
      </c>
      <c r="AL95" s="2">
        <v>0</v>
      </c>
      <c r="AM95" s="4">
        <v>0</v>
      </c>
      <c r="AN95" s="4">
        <v>0</v>
      </c>
      <c r="AO95" s="6">
        <f>IF(AND(AL95&gt;=$L95,AM95&gt;=$M95,AN95&gt;=$N95),1,0)</f>
        <v>0</v>
      </c>
      <c r="AP95" s="4">
        <v>0</v>
      </c>
      <c r="AQ95" s="4">
        <v>0</v>
      </c>
      <c r="AR95" s="6">
        <f>IF(AND(AP95&gt;=$O95,AQ95&gt;=$P95),1,0)</f>
        <v>0</v>
      </c>
      <c r="AS95" s="4">
        <v>0</v>
      </c>
      <c r="AT95" s="4">
        <v>0</v>
      </c>
      <c r="AU95" s="6">
        <f>IF(AND(AS95&gt;=$O95,AT95&gt;=$P95),1,0)</f>
        <v>0</v>
      </c>
      <c r="AV95" s="2">
        <v>0</v>
      </c>
      <c r="AW95" s="4">
        <v>25.61</v>
      </c>
      <c r="AX95" s="4">
        <v>35.409999999999997</v>
      </c>
      <c r="AY95" s="6">
        <v>0</v>
      </c>
      <c r="AZ95" s="4">
        <v>26.094999999999999</v>
      </c>
      <c r="BA95" s="4">
        <v>41.994999999999997</v>
      </c>
      <c r="BB95" s="6">
        <v>0</v>
      </c>
      <c r="BC95" s="4">
        <v>0</v>
      </c>
      <c r="BD95" s="4">
        <v>0</v>
      </c>
      <c r="BE95" s="6">
        <v>0</v>
      </c>
      <c r="BI95" s="6">
        <f>IF(AND(BF95&gt;=$L95,BG95&gt;=$M95,BH95&gt;=$N95),1,0)</f>
        <v>0</v>
      </c>
      <c r="BL95" s="6">
        <f>IF(AND(BJ95&gt;=$O95,BK95&gt;=$P95),1,0)</f>
        <v>0</v>
      </c>
      <c r="BO95" s="6">
        <f>IF(AND(BM95&gt;=$O95,BN95&gt;=$P95),1,0)</f>
        <v>0</v>
      </c>
      <c r="BS95" s="6">
        <f t="shared" si="9"/>
        <v>0</v>
      </c>
      <c r="BV95" s="6">
        <f t="shared" si="10"/>
        <v>0</v>
      </c>
      <c r="BY95" s="6">
        <f t="shared" si="11"/>
        <v>0</v>
      </c>
    </row>
    <row r="96" spans="1:77" x14ac:dyDescent="0.3">
      <c r="A96" t="s">
        <v>316</v>
      </c>
      <c r="B96" t="s">
        <v>355</v>
      </c>
      <c r="C96" s="24">
        <v>2006</v>
      </c>
      <c r="D96" s="24">
        <v>14</v>
      </c>
      <c r="E96" t="s">
        <v>69</v>
      </c>
      <c r="F96" s="1" t="s">
        <v>71</v>
      </c>
      <c r="G96" t="s">
        <v>193</v>
      </c>
      <c r="H96" s="6">
        <f>U96+AE96+AO96+AY96+BI96+BS96</f>
        <v>0</v>
      </c>
      <c r="I96" s="6">
        <f>X96+AA96+AH96+AK96+AR96+AU96+BB96+BE96+BL96+BO96+BV96+BY96</f>
        <v>0</v>
      </c>
      <c r="J96" s="24" t="str">
        <f>IF(AND(H96&gt;0,I96&gt;0,K96&gt;=Q96),"Ja","Nein")</f>
        <v>Nein</v>
      </c>
      <c r="K96" s="4">
        <f>MAX(T96,AD96,AN96,AX96,BH96,BR96)+LARGE((T96,AD96,AN96,AX96,BH96,BR96),2)+MAX(W96,Z96,AG96,AJ96,AQ96,AT96,BA96,BD96,BK96,BN96,BU96,BX96)+LARGE((W96,Z96,AG96,AJ96,AQ96,AT96,BA96,BD96,BK96,BN96,BU96,BX96),2)</f>
        <v>77.375</v>
      </c>
      <c r="L96" s="2">
        <f>VLOOKUP(C96,Quali_W[#All],4,0)</f>
        <v>0</v>
      </c>
      <c r="M96" s="4">
        <f>VLOOKUP(C96,Quali_W[#All],5,0)</f>
        <v>31.2</v>
      </c>
      <c r="N96" s="4">
        <f>VLOOKUP(C96,Quali_W[#All],6,0)</f>
        <v>40.700000000000003</v>
      </c>
      <c r="O96" s="4">
        <f>VLOOKUP(C96,Quali_W[#All],7,0)</f>
        <v>29.8</v>
      </c>
      <c r="P96" s="4">
        <f>VLOOKUP(C96,Quali_W[#All],8,0)</f>
        <v>47.1</v>
      </c>
      <c r="Q96" s="4">
        <f>VLOOKUP(C96,Quali_W[#All],9,0)</f>
        <v>175.6</v>
      </c>
      <c r="R96" s="2">
        <v>0</v>
      </c>
      <c r="S96" s="4">
        <v>26.995000000000005</v>
      </c>
      <c r="T96" s="4">
        <v>35.895000000000003</v>
      </c>
      <c r="U96" s="6">
        <v>0</v>
      </c>
      <c r="V96" s="4">
        <v>27.580000000000002</v>
      </c>
      <c r="W96" s="4">
        <v>41.480000000000004</v>
      </c>
      <c r="X96" s="6">
        <v>0</v>
      </c>
      <c r="Y96" s="4">
        <v>0</v>
      </c>
      <c r="Z96" s="4">
        <v>0</v>
      </c>
      <c r="AA96" s="6">
        <v>0</v>
      </c>
      <c r="AB96" s="2">
        <v>0</v>
      </c>
      <c r="AC96" s="4">
        <v>0</v>
      </c>
      <c r="AD96" s="4">
        <v>0</v>
      </c>
      <c r="AE96" s="6">
        <v>0</v>
      </c>
      <c r="AF96" s="4">
        <v>0</v>
      </c>
      <c r="AG96" s="4">
        <v>0</v>
      </c>
      <c r="AH96" s="6">
        <v>0</v>
      </c>
      <c r="AI96" s="4">
        <v>0</v>
      </c>
      <c r="AJ96" s="4">
        <v>0</v>
      </c>
      <c r="AK96" s="6">
        <v>0</v>
      </c>
      <c r="AL96" s="2">
        <v>0</v>
      </c>
      <c r="AM96" s="4">
        <v>0</v>
      </c>
      <c r="AN96" s="4">
        <v>0</v>
      </c>
      <c r="AO96" s="6">
        <v>0</v>
      </c>
      <c r="AP96" s="4">
        <v>0</v>
      </c>
      <c r="AQ96" s="4">
        <v>0</v>
      </c>
      <c r="AR96" s="6">
        <v>0</v>
      </c>
      <c r="AS96" s="4">
        <v>0</v>
      </c>
      <c r="AT96" s="4">
        <v>0</v>
      </c>
      <c r="AU96" s="6">
        <v>0</v>
      </c>
      <c r="AV96" s="2">
        <v>0</v>
      </c>
      <c r="AW96" s="4">
        <v>0</v>
      </c>
      <c r="AX96" s="4">
        <v>0</v>
      </c>
      <c r="AY96" s="6">
        <v>0</v>
      </c>
      <c r="AZ96" s="4">
        <v>0</v>
      </c>
      <c r="BA96" s="4">
        <v>0</v>
      </c>
      <c r="BB96" s="6">
        <v>0</v>
      </c>
      <c r="BC96" s="4">
        <v>0</v>
      </c>
      <c r="BD96" s="4">
        <v>0</v>
      </c>
      <c r="BE96" s="6">
        <v>0</v>
      </c>
      <c r="BI96" s="6">
        <f>IF(AND(BF96&gt;=$L96,BG96&gt;=$M96,BH96&gt;=$N96),1,0)</f>
        <v>0</v>
      </c>
      <c r="BL96" s="6">
        <f>IF(AND(BJ96&gt;=$O96,BK96&gt;=$P96),1,0)</f>
        <v>0</v>
      </c>
      <c r="BO96" s="6">
        <f>IF(AND(BM96&gt;=$O96,BN96&gt;=$P96),1,0)</f>
        <v>0</v>
      </c>
      <c r="BS96" s="6">
        <f t="shared" si="9"/>
        <v>0</v>
      </c>
      <c r="BV96" s="6">
        <f t="shared" si="10"/>
        <v>0</v>
      </c>
      <c r="BY96" s="6">
        <f t="shared" si="11"/>
        <v>0</v>
      </c>
    </row>
    <row r="97" spans="1:77" x14ac:dyDescent="0.3">
      <c r="A97" t="s">
        <v>534</v>
      </c>
      <c r="B97" t="s">
        <v>535</v>
      </c>
      <c r="C97" s="34">
        <v>2007</v>
      </c>
      <c r="D97" s="24">
        <v>13</v>
      </c>
      <c r="E97" t="s">
        <v>65</v>
      </c>
      <c r="F97" s="1" t="s">
        <v>71</v>
      </c>
      <c r="G97" t="s">
        <v>478</v>
      </c>
      <c r="H97" s="6">
        <f>U97+AE97+AO97+AY97+BI97+BS97</f>
        <v>0</v>
      </c>
      <c r="I97" s="6">
        <f>X97+AA97+AH97+AK97+AR97+AU97+BB97+BE97+BL97+BO97+BV97+BY97</f>
        <v>0</v>
      </c>
      <c r="J97" s="24" t="str">
        <f>IF(AND(H97&gt;0,I97&gt;0,K97&gt;=Q97),"Ja","Nein")</f>
        <v>Nein</v>
      </c>
      <c r="K97" s="4">
        <f>MAX(T97,AD97,AN97,AX97,BH97,BR97)+LARGE((T97,AD97,AN97,AX97,BH97,BR97),2)+MAX(W97,Z97,AG97,AJ97,AQ97,AT97,BA97,BD97,BK97,BN97,BU97,BX97)+LARGE((W97,Z97,AG97,AJ97,AQ97,AT97,BA97,BD97,BK97,BN97,BU97,BX97),2)</f>
        <v>76.86999999999999</v>
      </c>
      <c r="L97" s="2">
        <f>VLOOKUP(C97,Quali_W[#All],4,0)</f>
        <v>0</v>
      </c>
      <c r="M97" s="4">
        <f>VLOOKUP(C97,Quali_W[#All],5,0)</f>
        <v>31.6</v>
      </c>
      <c r="N97" s="4">
        <f>VLOOKUP(C97,Quali_W[#All],6,0)</f>
        <v>41.1</v>
      </c>
      <c r="O97" s="4">
        <f>VLOOKUP(C97,Quali_W[#All],7,0)</f>
        <v>29.6</v>
      </c>
      <c r="P97" s="4">
        <f>VLOOKUP(C97,Quali_W[#All],8,0)</f>
        <v>46.7</v>
      </c>
      <c r="Q97" s="4">
        <f>VLOOKUP(C97,Quali_W[#All],9,0)</f>
        <v>175.6</v>
      </c>
      <c r="R97" s="2">
        <v>0</v>
      </c>
      <c r="S97" s="4">
        <v>0</v>
      </c>
      <c r="T97" s="4">
        <v>0</v>
      </c>
      <c r="U97" s="6">
        <f>IF(AND(R97&gt;=$L97,S97&gt;=$M97,T97&gt;=$N97),1,0)</f>
        <v>0</v>
      </c>
      <c r="V97" s="4">
        <v>0</v>
      </c>
      <c r="W97" s="4">
        <v>0</v>
      </c>
      <c r="X97" s="6">
        <f>IF(AND(V97&gt;=$O97,W97&gt;=$P97),1,0)</f>
        <v>0</v>
      </c>
      <c r="Y97" s="4">
        <v>0</v>
      </c>
      <c r="Z97" s="4">
        <v>0</v>
      </c>
      <c r="AA97" s="6">
        <f>IF(AND(Y97&gt;=$O97,Z97&gt;=$P97),1,0)</f>
        <v>0</v>
      </c>
      <c r="AB97" s="2">
        <v>0</v>
      </c>
      <c r="AC97" s="4">
        <v>0</v>
      </c>
      <c r="AD97" s="4">
        <v>0</v>
      </c>
      <c r="AE97" s="6">
        <f>IF(AND(AB97&gt;=$L97,AC97&gt;=$M97,AD97&gt;=$N97),1,0)</f>
        <v>0</v>
      </c>
      <c r="AF97" s="4">
        <v>0</v>
      </c>
      <c r="AG97" s="4">
        <v>0</v>
      </c>
      <c r="AH97" s="6">
        <f>IF(AND(AF97&gt;=$O97,AG97&gt;=$P97),1,0)</f>
        <v>0</v>
      </c>
      <c r="AI97" s="4">
        <v>0</v>
      </c>
      <c r="AJ97" s="4">
        <v>0</v>
      </c>
      <c r="AK97" s="6">
        <f>IF(AND(AI97&gt;=$O97,AJ97&gt;=$P97),1,0)</f>
        <v>0</v>
      </c>
      <c r="AL97" s="2">
        <v>0</v>
      </c>
      <c r="AM97" s="4">
        <v>0</v>
      </c>
      <c r="AN97" s="4">
        <v>0</v>
      </c>
      <c r="AO97" s="6">
        <f>IF(AND(AL97&gt;=$L97,AM97&gt;=$M97,AN97&gt;=$N97),1,0)</f>
        <v>0</v>
      </c>
      <c r="AP97" s="4">
        <v>0</v>
      </c>
      <c r="AQ97" s="4">
        <v>0</v>
      </c>
      <c r="AR97" s="6">
        <f>IF(AND(AP97&gt;=$O97,AQ97&gt;=$P97),1,0)</f>
        <v>0</v>
      </c>
      <c r="AS97" s="4">
        <v>0</v>
      </c>
      <c r="AT97" s="4">
        <v>0</v>
      </c>
      <c r="AU97" s="6">
        <f>IF(AND(AS97&gt;=$O97,AT97&gt;=$P97),1,0)</f>
        <v>0</v>
      </c>
      <c r="AV97" s="2">
        <v>0</v>
      </c>
      <c r="AW97" s="4">
        <v>26.094999999999999</v>
      </c>
      <c r="AX97" s="4">
        <v>35.894999999999996</v>
      </c>
      <c r="AY97" s="6">
        <v>0</v>
      </c>
      <c r="AZ97" s="4">
        <v>25.774999999999999</v>
      </c>
      <c r="BA97" s="4">
        <v>40.974999999999994</v>
      </c>
      <c r="BB97" s="6">
        <v>0</v>
      </c>
      <c r="BC97" s="4">
        <v>0</v>
      </c>
      <c r="BD97" s="4">
        <v>0</v>
      </c>
      <c r="BE97" s="6">
        <v>0</v>
      </c>
      <c r="BI97" s="6">
        <f>IF(AND(BF97&gt;=$L97,BG97&gt;=$M97,BH97&gt;=$N97),1,0)</f>
        <v>0</v>
      </c>
      <c r="BL97" s="6">
        <f>IF(AND(BJ97&gt;=$O97,BK97&gt;=$P97),1,0)</f>
        <v>0</v>
      </c>
      <c r="BO97" s="6">
        <f>IF(AND(BM97&gt;=$O97,BN97&gt;=$P97),1,0)</f>
        <v>0</v>
      </c>
      <c r="BS97" s="6">
        <f t="shared" si="9"/>
        <v>0</v>
      </c>
      <c r="BV97" s="6">
        <f t="shared" si="10"/>
        <v>0</v>
      </c>
      <c r="BY97" s="6">
        <f t="shared" si="11"/>
        <v>0</v>
      </c>
    </row>
    <row r="98" spans="1:77" x14ac:dyDescent="0.3">
      <c r="A98" t="s">
        <v>328</v>
      </c>
      <c r="B98" t="s">
        <v>329</v>
      </c>
      <c r="C98" s="24">
        <v>2003</v>
      </c>
      <c r="D98" s="24">
        <v>17</v>
      </c>
      <c r="E98" t="s">
        <v>330</v>
      </c>
      <c r="F98" s="1" t="s">
        <v>71</v>
      </c>
      <c r="G98" t="s">
        <v>167</v>
      </c>
      <c r="H98" s="6">
        <f>U98+AE98+AO98+AY98+BI98+BS98</f>
        <v>0</v>
      </c>
      <c r="I98" s="6">
        <f>X98+AA98+AH98+AK98+AR98+AU98+BB98+BE98+BL98+BO98+BV98+BY98</f>
        <v>0</v>
      </c>
      <c r="J98" s="24" t="str">
        <f>IF(AND(H98&gt;0,I98&gt;0,K98&gt;=Q98),"Ja","Nein")</f>
        <v>Nein</v>
      </c>
      <c r="K98" s="4">
        <f>MAX(T98,AD98,AN98,AX98,BH98,BR98)+LARGE((T98,AD98,AN98,AX98,BH98,BR98),2)+MAX(W98,Z98,AG98,AJ98,AQ98,AT98,BA98,BD98,BK98,BN98,BU98,BX98)+LARGE((W98,Z98,AG98,AJ98,AQ98,AT98,BA98,BD98,BK98,BN98,BU98,BX98),2)</f>
        <v>76.561000000000007</v>
      </c>
      <c r="L98" s="2">
        <f>VLOOKUP(C98,Quali_W[#All],4,0)</f>
        <v>0</v>
      </c>
      <c r="M98" s="4">
        <f>VLOOKUP(C98,Quali_W[#All],5,0)</f>
        <v>32.200000000000003</v>
      </c>
      <c r="N98" s="4">
        <f>VLOOKUP(C98,Quali_W[#All],6,0)</f>
        <v>41.7</v>
      </c>
      <c r="O98" s="4">
        <f>VLOOKUP(C98,Quali_W[#All],7,0)</f>
        <v>30.3</v>
      </c>
      <c r="P98" s="4">
        <f>VLOOKUP(C98,Quali_W[#All],8,0)</f>
        <v>48.7</v>
      </c>
      <c r="Q98" s="4">
        <f>VLOOKUP(C98,Quali_W[#All],9,0)</f>
        <v>180.8</v>
      </c>
      <c r="R98" s="2">
        <v>0</v>
      </c>
      <c r="S98" s="4">
        <v>24.190999999999999</v>
      </c>
      <c r="T98" s="4">
        <v>31.690999999999999</v>
      </c>
      <c r="U98" s="6">
        <v>0</v>
      </c>
      <c r="V98" s="4">
        <v>27.17</v>
      </c>
      <c r="W98" s="4">
        <v>44.870000000000005</v>
      </c>
      <c r="X98" s="6">
        <v>0</v>
      </c>
      <c r="Y98" s="4">
        <v>0</v>
      </c>
      <c r="Z98" s="4">
        <v>0</v>
      </c>
      <c r="AA98" s="6">
        <v>0</v>
      </c>
      <c r="AB98" s="2">
        <v>0</v>
      </c>
      <c r="AC98" s="4">
        <v>0</v>
      </c>
      <c r="AD98" s="4">
        <v>0</v>
      </c>
      <c r="AE98" s="6">
        <v>0</v>
      </c>
      <c r="AF98" s="4">
        <v>0</v>
      </c>
      <c r="AG98" s="4">
        <v>0</v>
      </c>
      <c r="AH98" s="6">
        <v>0</v>
      </c>
      <c r="AI98" s="4">
        <v>0</v>
      </c>
      <c r="AJ98" s="4">
        <v>0</v>
      </c>
      <c r="AK98" s="6">
        <v>0</v>
      </c>
      <c r="AL98" s="2">
        <v>0</v>
      </c>
      <c r="AM98" s="4">
        <v>0</v>
      </c>
      <c r="AN98" s="4">
        <v>0</v>
      </c>
      <c r="AO98" s="6">
        <v>0</v>
      </c>
      <c r="AP98" s="4">
        <v>0</v>
      </c>
      <c r="AQ98" s="4">
        <v>0</v>
      </c>
      <c r="AR98" s="6">
        <v>0</v>
      </c>
      <c r="AS98" s="4">
        <v>0</v>
      </c>
      <c r="AT98" s="4">
        <v>0</v>
      </c>
      <c r="AU98" s="6">
        <v>0</v>
      </c>
      <c r="AV98" s="2">
        <v>0</v>
      </c>
      <c r="AW98" s="4">
        <v>0</v>
      </c>
      <c r="AX98" s="4">
        <v>0</v>
      </c>
      <c r="AY98" s="6">
        <v>0</v>
      </c>
      <c r="AZ98" s="4">
        <v>0</v>
      </c>
      <c r="BA98" s="4">
        <v>0</v>
      </c>
      <c r="BB98" s="6">
        <v>0</v>
      </c>
      <c r="BC98" s="4">
        <v>0</v>
      </c>
      <c r="BD98" s="4">
        <v>0</v>
      </c>
      <c r="BE98" s="6">
        <v>0</v>
      </c>
      <c r="BI98" s="6">
        <f>IF(AND(BF98&gt;=$L98,BG98&gt;=$M98,BH98&gt;=$N98),1,0)</f>
        <v>0</v>
      </c>
      <c r="BL98" s="6">
        <f>IF(AND(BJ98&gt;=$O98,BK98&gt;=$P98),1,0)</f>
        <v>0</v>
      </c>
      <c r="BO98" s="6">
        <f>IF(AND(BM98&gt;=$O98,BN98&gt;=$P98),1,0)</f>
        <v>0</v>
      </c>
      <c r="BS98" s="6">
        <f t="shared" si="9"/>
        <v>0</v>
      </c>
      <c r="BV98" s="6">
        <f t="shared" si="10"/>
        <v>0</v>
      </c>
      <c r="BY98" s="6">
        <f t="shared" si="11"/>
        <v>0</v>
      </c>
    </row>
    <row r="99" spans="1:77" x14ac:dyDescent="0.3">
      <c r="A99" t="s">
        <v>373</v>
      </c>
      <c r="B99" t="s">
        <v>361</v>
      </c>
      <c r="C99" s="24">
        <v>2008</v>
      </c>
      <c r="D99" s="24">
        <v>12</v>
      </c>
      <c r="E99" t="s">
        <v>63</v>
      </c>
      <c r="F99" s="1" t="s">
        <v>71</v>
      </c>
      <c r="G99" t="s">
        <v>210</v>
      </c>
      <c r="H99" s="6">
        <f>U99+AE99+AO99+AY99+BI99+BS99</f>
        <v>0</v>
      </c>
      <c r="I99" s="6">
        <f>X99+AA99+AH99+AK99+AR99+AU99+BB99+BE99+BL99+BO99+BV99+BY99</f>
        <v>0</v>
      </c>
      <c r="J99" s="24" t="str">
        <f>IF(AND(H99&gt;0,I99&gt;0,K99&gt;=Q99),"Ja","Nein")</f>
        <v>Nein</v>
      </c>
      <c r="K99" s="4">
        <f>MAX(T99,AD99,AN99,AX99,BH99,BR99)+LARGE((T99,AD99,AN99,AX99,BH99,BR99),2)+MAX(W99,Z99,AG99,AJ99,AQ99,AT99,BA99,BD99,BK99,BN99,BU99,BX99)+LARGE((W99,Z99,AG99,AJ99,AQ99,AT99,BA99,BD99,BK99,BN99,BU99,BX99),2)</f>
        <v>76.344999999999999</v>
      </c>
      <c r="L99" s="2">
        <f>VLOOKUP(C99,Quali_W[#All],4,0)</f>
        <v>0</v>
      </c>
      <c r="M99" s="4">
        <f>VLOOKUP(C99,Quali_W[#All],5,0)</f>
        <v>31.2</v>
      </c>
      <c r="N99" s="4">
        <f>VLOOKUP(C99,Quali_W[#All],6,0)</f>
        <v>40.700000000000003</v>
      </c>
      <c r="O99" s="4">
        <f>VLOOKUP(C99,Quali_W[#All],7,0)</f>
        <v>29.4</v>
      </c>
      <c r="P99" s="4">
        <f>VLOOKUP(C99,Quali_W[#All],8,0)</f>
        <v>46.3</v>
      </c>
      <c r="Q99" s="4">
        <f>VLOOKUP(C99,Quali_W[#All],9,0)</f>
        <v>174</v>
      </c>
      <c r="R99" s="2">
        <v>0</v>
      </c>
      <c r="S99" s="4">
        <v>25.895000000000003</v>
      </c>
      <c r="T99" s="4">
        <v>35.594999999999999</v>
      </c>
      <c r="U99" s="6">
        <v>0</v>
      </c>
      <c r="V99" s="4">
        <v>26.85</v>
      </c>
      <c r="W99" s="4">
        <v>40.75</v>
      </c>
      <c r="X99" s="6">
        <v>0</v>
      </c>
      <c r="Y99" s="4">
        <v>0</v>
      </c>
      <c r="Z99" s="4">
        <v>0</v>
      </c>
      <c r="AA99" s="6">
        <v>0</v>
      </c>
      <c r="AB99" s="2">
        <v>0</v>
      </c>
      <c r="AC99" s="4">
        <v>0</v>
      </c>
      <c r="AD99" s="4">
        <v>0</v>
      </c>
      <c r="AE99" s="6">
        <v>0</v>
      </c>
      <c r="AF99" s="4">
        <v>0</v>
      </c>
      <c r="AG99" s="4">
        <v>0</v>
      </c>
      <c r="AH99" s="6">
        <v>0</v>
      </c>
      <c r="AI99" s="4">
        <v>0</v>
      </c>
      <c r="AJ99" s="4">
        <v>0</v>
      </c>
      <c r="AK99" s="6">
        <v>0</v>
      </c>
      <c r="AL99" s="2">
        <v>0</v>
      </c>
      <c r="AM99" s="4">
        <v>0</v>
      </c>
      <c r="AN99" s="4">
        <v>0</v>
      </c>
      <c r="AO99" s="6">
        <v>0</v>
      </c>
      <c r="AP99" s="4">
        <v>0</v>
      </c>
      <c r="AQ99" s="4">
        <v>0</v>
      </c>
      <c r="AR99" s="6">
        <v>0</v>
      </c>
      <c r="AS99" s="4">
        <v>0</v>
      </c>
      <c r="AT99" s="4">
        <v>0</v>
      </c>
      <c r="AU99" s="6">
        <v>0</v>
      </c>
      <c r="AV99" s="2">
        <v>0</v>
      </c>
      <c r="AW99" s="4">
        <v>0</v>
      </c>
      <c r="AX99" s="4">
        <v>0</v>
      </c>
      <c r="AY99" s="6">
        <v>0</v>
      </c>
      <c r="AZ99" s="4">
        <v>0</v>
      </c>
      <c r="BA99" s="4">
        <v>0</v>
      </c>
      <c r="BB99" s="6">
        <v>0</v>
      </c>
      <c r="BC99" s="4">
        <v>0</v>
      </c>
      <c r="BD99" s="4">
        <v>0</v>
      </c>
      <c r="BE99" s="6">
        <v>0</v>
      </c>
      <c r="BI99" s="6">
        <f>IF(AND(BF99&gt;=$L99,BG99&gt;=$M99,BH99&gt;=$N99),1,0)</f>
        <v>0</v>
      </c>
      <c r="BL99" s="6">
        <f>IF(AND(BJ99&gt;=$O99,BK99&gt;=$P99),1,0)</f>
        <v>0</v>
      </c>
      <c r="BO99" s="6">
        <f>IF(AND(BM99&gt;=$O99,BN99&gt;=$P99),1,0)</f>
        <v>0</v>
      </c>
      <c r="BS99" s="6">
        <f t="shared" si="9"/>
        <v>0</v>
      </c>
      <c r="BV99" s="6">
        <f t="shared" si="10"/>
        <v>0</v>
      </c>
      <c r="BY99" s="6">
        <f t="shared" si="11"/>
        <v>0</v>
      </c>
    </row>
    <row r="100" spans="1:77" x14ac:dyDescent="0.3">
      <c r="A100" t="s">
        <v>542</v>
      </c>
      <c r="B100" t="s">
        <v>543</v>
      </c>
      <c r="C100" s="34">
        <v>2004</v>
      </c>
      <c r="D100" s="24">
        <v>16</v>
      </c>
      <c r="E100" t="s">
        <v>526</v>
      </c>
      <c r="F100" s="1" t="s">
        <v>71</v>
      </c>
      <c r="G100" t="s">
        <v>509</v>
      </c>
      <c r="H100" s="6">
        <f>U100+AE100+AO100+AY100+BI100+BS100</f>
        <v>0</v>
      </c>
      <c r="I100" s="6">
        <f>X100+AA100+AH100+AK100+AR100+AU100+BB100+BE100+BL100+BO100+BV100+BY100</f>
        <v>0</v>
      </c>
      <c r="J100" s="24" t="str">
        <f>IF(AND(H100&gt;0,I100&gt;0,K100&gt;=Q100),"Ja","Nein")</f>
        <v>Nein</v>
      </c>
      <c r="K100" s="4">
        <f>MAX(T100,AD100,AN100,AX100,BH100,BR100)+LARGE((T100,AD100,AN100,AX100,BH100,BR100),2)+MAX(W100,Z100,AG100,AJ100,AQ100,AT100,BA100,BD100,BK100,BN100,BU100,BX100)+LARGE((W100,Z100,AG100,AJ100,AQ100,AT100,BA100,BD100,BK100,BN100,BU100,BX100),2)</f>
        <v>76.08</v>
      </c>
      <c r="L100" s="2">
        <f>VLOOKUP(C100,Quali_W[#All],4,0)</f>
        <v>0</v>
      </c>
      <c r="M100" s="4">
        <f>VLOOKUP(C100,Quali_W[#All],5,0)</f>
        <v>31.8</v>
      </c>
      <c r="N100" s="4">
        <f>VLOOKUP(C100,Quali_W[#All],6,0)</f>
        <v>41.3</v>
      </c>
      <c r="O100" s="4">
        <f>VLOOKUP(C100,Quali_W[#All],7,0)</f>
        <v>30.2</v>
      </c>
      <c r="P100" s="4">
        <f>VLOOKUP(C100,Quali_W[#All],8,0)</f>
        <v>48.1</v>
      </c>
      <c r="Q100" s="4">
        <f>VLOOKUP(C100,Quali_W[#All],9,0)</f>
        <v>178.8</v>
      </c>
      <c r="R100" s="2">
        <v>0</v>
      </c>
      <c r="S100" s="4">
        <v>0</v>
      </c>
      <c r="T100" s="4">
        <v>0</v>
      </c>
      <c r="U100" s="6">
        <f>IF(AND(R100&gt;=$L100,S100&gt;=$M100,T100&gt;=$N100),1,0)</f>
        <v>0</v>
      </c>
      <c r="V100" s="4">
        <v>0</v>
      </c>
      <c r="W100" s="4">
        <v>0</v>
      </c>
      <c r="X100" s="6">
        <f>IF(AND(V100&gt;=$O100,W100&gt;=$P100),1,0)</f>
        <v>0</v>
      </c>
      <c r="Y100" s="4">
        <v>0</v>
      </c>
      <c r="Z100" s="4">
        <v>0</v>
      </c>
      <c r="AA100" s="6">
        <f>IF(AND(Y100&gt;=$O100,Z100&gt;=$P100),1,0)</f>
        <v>0</v>
      </c>
      <c r="AB100" s="2">
        <v>0</v>
      </c>
      <c r="AC100" s="4">
        <v>0</v>
      </c>
      <c r="AD100" s="4">
        <v>0</v>
      </c>
      <c r="AE100" s="6">
        <f>IF(AND(AB100&gt;=$L100,AC100&gt;=$M100,AD100&gt;=$N100),1,0)</f>
        <v>0</v>
      </c>
      <c r="AF100" s="4">
        <v>0</v>
      </c>
      <c r="AG100" s="4">
        <v>0</v>
      </c>
      <c r="AH100" s="6">
        <f>IF(AND(AF100&gt;=$O100,AG100&gt;=$P100),1,0)</f>
        <v>0</v>
      </c>
      <c r="AI100" s="4">
        <v>0</v>
      </c>
      <c r="AJ100" s="4">
        <v>0</v>
      </c>
      <c r="AK100" s="6">
        <f>IF(AND(AI100&gt;=$O100,AJ100&gt;=$P100),1,0)</f>
        <v>0</v>
      </c>
      <c r="AL100" s="2">
        <v>0</v>
      </c>
      <c r="AM100" s="4">
        <v>0</v>
      </c>
      <c r="AN100" s="4">
        <v>0</v>
      </c>
      <c r="AO100" s="6">
        <f>IF(AND(AL100&gt;=$L100,AM100&gt;=$M100,AN100&gt;=$N100),1,0)</f>
        <v>0</v>
      </c>
      <c r="AP100" s="4">
        <v>0</v>
      </c>
      <c r="AQ100" s="4">
        <v>0</v>
      </c>
      <c r="AR100" s="6">
        <f>IF(AND(AP100&gt;=$O100,AQ100&gt;=$P100),1,0)</f>
        <v>0</v>
      </c>
      <c r="AS100" s="4">
        <v>0</v>
      </c>
      <c r="AT100" s="4">
        <v>0</v>
      </c>
      <c r="AU100" s="6">
        <f>IF(AND(AS100&gt;=$O100,AT100&gt;=$P100),1,0)</f>
        <v>0</v>
      </c>
      <c r="AV100" s="2">
        <v>0</v>
      </c>
      <c r="AW100" s="4">
        <v>25.909999999999997</v>
      </c>
      <c r="AX100" s="4">
        <v>35.409999999999997</v>
      </c>
      <c r="AY100" s="6">
        <v>0</v>
      </c>
      <c r="AZ100" s="4">
        <v>26.270000000000003</v>
      </c>
      <c r="BA100" s="4">
        <v>40.67</v>
      </c>
      <c r="BB100" s="6">
        <v>0</v>
      </c>
      <c r="BC100" s="4">
        <v>0</v>
      </c>
      <c r="BD100" s="4">
        <v>0</v>
      </c>
      <c r="BE100" s="6">
        <v>0</v>
      </c>
      <c r="BI100" s="6">
        <f>IF(AND(BF100&gt;=$L100,BG100&gt;=$M100,BH100&gt;=$N100),1,0)</f>
        <v>0</v>
      </c>
      <c r="BL100" s="6">
        <f>IF(AND(BJ100&gt;=$O100,BK100&gt;=$P100),1,0)</f>
        <v>0</v>
      </c>
      <c r="BO100" s="6">
        <f>IF(AND(BM100&gt;=$O100,BN100&gt;=$P100),1,0)</f>
        <v>0</v>
      </c>
      <c r="BS100" s="6">
        <f t="shared" si="9"/>
        <v>0</v>
      </c>
      <c r="BV100" s="6">
        <f t="shared" si="10"/>
        <v>0</v>
      </c>
      <c r="BY100" s="6">
        <f t="shared" si="11"/>
        <v>0</v>
      </c>
    </row>
    <row r="101" spans="1:77" x14ac:dyDescent="0.3">
      <c r="A101" t="s">
        <v>585</v>
      </c>
      <c r="B101" t="s">
        <v>586</v>
      </c>
      <c r="C101" s="34">
        <v>2007</v>
      </c>
      <c r="D101" s="24">
        <v>13</v>
      </c>
      <c r="E101" t="s">
        <v>587</v>
      </c>
      <c r="F101" s="1" t="s">
        <v>71</v>
      </c>
      <c r="G101" t="s">
        <v>479</v>
      </c>
      <c r="H101" s="6">
        <f>U101+AE101+AO101+AY101+BI101+BS101</f>
        <v>0</v>
      </c>
      <c r="I101" s="6">
        <f>X101+AA101+AH101+AK101+AR101+AU101+BB101+BE101+BL101+BO101+BV101+BY101</f>
        <v>0</v>
      </c>
      <c r="J101" s="24" t="str">
        <f>IF(AND(H101&gt;0,I101&gt;0,K101&gt;=Q101),"Ja","Nein")</f>
        <v>Nein</v>
      </c>
      <c r="K101" s="4">
        <f>MAX(T101,AD101,AN101,AX101,BH101,BR101)+LARGE((T101,AD101,AN101,AX101,BH101,BR101),2)+MAX(W101,Z101,AG101,AJ101,AQ101,AT101,BA101,BD101,BK101,BN101,BU101,BX101)+LARGE((W101,Z101,AG101,AJ101,AQ101,AT101,BA101,BD101,BK101,BN101,BU101,BX101),2)</f>
        <v>75.940000000000012</v>
      </c>
      <c r="L101" s="2">
        <f>VLOOKUP(C101,Quali_W[#All],4,0)</f>
        <v>0</v>
      </c>
      <c r="M101" s="4">
        <f>VLOOKUP(C101,Quali_W[#All],5,0)</f>
        <v>31.6</v>
      </c>
      <c r="N101" s="4">
        <f>VLOOKUP(C101,Quali_W[#All],6,0)</f>
        <v>41.1</v>
      </c>
      <c r="O101" s="4">
        <f>VLOOKUP(C101,Quali_W[#All],7,0)</f>
        <v>29.6</v>
      </c>
      <c r="P101" s="4">
        <f>VLOOKUP(C101,Quali_W[#All],8,0)</f>
        <v>46.7</v>
      </c>
      <c r="Q101" s="4">
        <f>VLOOKUP(C101,Quali_W[#All],9,0)</f>
        <v>175.6</v>
      </c>
      <c r="R101" s="2">
        <v>0</v>
      </c>
      <c r="S101" s="4">
        <v>0</v>
      </c>
      <c r="T101" s="4">
        <v>0</v>
      </c>
      <c r="U101" s="6">
        <f>IF(AND(R101&gt;=$L101,S101&gt;=$M101,T101&gt;=$N101),1,0)</f>
        <v>0</v>
      </c>
      <c r="V101" s="4">
        <v>0</v>
      </c>
      <c r="W101" s="4">
        <v>0</v>
      </c>
      <c r="X101" s="6">
        <f>IF(AND(V101&gt;=$O101,W101&gt;=$P101),1,0)</f>
        <v>0</v>
      </c>
      <c r="Y101" s="4">
        <v>0</v>
      </c>
      <c r="Z101" s="4">
        <v>0</v>
      </c>
      <c r="AA101" s="6">
        <f>IF(AND(Y101&gt;=$O101,Z101&gt;=$P101),1,0)</f>
        <v>0</v>
      </c>
      <c r="AB101" s="2">
        <v>0</v>
      </c>
      <c r="AC101" s="4">
        <v>0</v>
      </c>
      <c r="AD101" s="4">
        <v>0</v>
      </c>
      <c r="AE101" s="6">
        <f>IF(AND(AB101&gt;=$L101,AC101&gt;=$M101,AD101&gt;=$N101),1,0)</f>
        <v>0</v>
      </c>
      <c r="AF101" s="4">
        <v>0</v>
      </c>
      <c r="AG101" s="4">
        <v>0</v>
      </c>
      <c r="AH101" s="6">
        <f>IF(AND(AF101&gt;=$O101,AG101&gt;=$P101),1,0)</f>
        <v>0</v>
      </c>
      <c r="AI101" s="4">
        <v>0</v>
      </c>
      <c r="AJ101" s="4">
        <v>0</v>
      </c>
      <c r="AK101" s="6">
        <f>IF(AND(AI101&gt;=$O101,AJ101&gt;=$P101),1,0)</f>
        <v>0</v>
      </c>
      <c r="AL101" s="2">
        <v>0</v>
      </c>
      <c r="AM101" s="4">
        <v>0</v>
      </c>
      <c r="AN101" s="4">
        <v>0</v>
      </c>
      <c r="AO101" s="6">
        <f>IF(AND(AL101&gt;=$L101,AM101&gt;=$M101,AN101&gt;=$N101),1,0)</f>
        <v>0</v>
      </c>
      <c r="AP101" s="4">
        <v>0</v>
      </c>
      <c r="AQ101" s="4">
        <v>0</v>
      </c>
      <c r="AR101" s="6">
        <f>IF(AND(AP101&gt;=$O101,AQ101&gt;=$P101),1,0)</f>
        <v>0</v>
      </c>
      <c r="AS101" s="4">
        <v>0</v>
      </c>
      <c r="AT101" s="4">
        <v>0</v>
      </c>
      <c r="AU101" s="6">
        <f>IF(AND(AS101&gt;=$O101,AT101&gt;=$P101),1,0)</f>
        <v>0</v>
      </c>
      <c r="AV101" s="2">
        <v>0</v>
      </c>
      <c r="AW101" s="4">
        <v>26.21</v>
      </c>
      <c r="AX101" s="4">
        <v>36.010000000000005</v>
      </c>
      <c r="AY101" s="6">
        <v>0</v>
      </c>
      <c r="AZ101" s="4">
        <v>25.130000000000003</v>
      </c>
      <c r="BA101" s="4">
        <v>39.930000000000007</v>
      </c>
      <c r="BB101" s="6">
        <v>0</v>
      </c>
      <c r="BC101" s="4">
        <v>0</v>
      </c>
      <c r="BD101" s="4">
        <v>0</v>
      </c>
      <c r="BE101" s="6">
        <v>0</v>
      </c>
      <c r="BI101" s="6">
        <f>IF(AND(BF101&gt;=$L101,BG101&gt;=$M101,BH101&gt;=$N101),1,0)</f>
        <v>0</v>
      </c>
      <c r="BL101" s="6">
        <f>IF(AND(BJ101&gt;=$O101,BK101&gt;=$P101),1,0)</f>
        <v>0</v>
      </c>
      <c r="BO101" s="6">
        <f>IF(AND(BM101&gt;=$O101,BN101&gt;=$P101),1,0)</f>
        <v>0</v>
      </c>
      <c r="BS101" s="6">
        <f t="shared" si="9"/>
        <v>0</v>
      </c>
      <c r="BV101" s="6">
        <f t="shared" si="10"/>
        <v>0</v>
      </c>
      <c r="BY101" s="6">
        <f t="shared" si="11"/>
        <v>0</v>
      </c>
    </row>
    <row r="102" spans="1:77" x14ac:dyDescent="0.3">
      <c r="A102" t="s">
        <v>537</v>
      </c>
      <c r="B102" t="s">
        <v>538</v>
      </c>
      <c r="C102" s="34">
        <v>2008</v>
      </c>
      <c r="D102" s="24">
        <v>12</v>
      </c>
      <c r="E102" t="s">
        <v>539</v>
      </c>
      <c r="F102" s="1" t="s">
        <v>71</v>
      </c>
      <c r="G102" t="s">
        <v>480</v>
      </c>
      <c r="H102" s="6">
        <f>U102+AE102+AO102+AY102+BI102+BS102</f>
        <v>0</v>
      </c>
      <c r="I102" s="6">
        <f>X102+AA102+AH102+AK102+AR102+AU102+BB102+BE102+BL102+BO102+BV102+BY102</f>
        <v>0</v>
      </c>
      <c r="J102" s="24" t="str">
        <f>IF(AND(H102&gt;0,I102&gt;0,K102&gt;=Q102),"Ja","Nein")</f>
        <v>Nein</v>
      </c>
      <c r="K102" s="4">
        <f>MAX(T102,AD102,AN102,AX102,BH102,BR102)+LARGE((T102,AD102,AN102,AX102,BH102,BR102),2)+MAX(W102,Z102,AG102,AJ102,AQ102,AT102,BA102,BD102,BK102,BN102,BU102,BX102)+LARGE((W102,Z102,AG102,AJ102,AQ102,AT102,BA102,BD102,BK102,BN102,BU102,BX102),2)</f>
        <v>75.668000000000006</v>
      </c>
      <c r="L102" s="2">
        <f>VLOOKUP(C102,Quali_W[#All],4,0)</f>
        <v>0</v>
      </c>
      <c r="M102" s="4">
        <f>VLOOKUP(C102,Quali_W[#All],5,0)</f>
        <v>31.2</v>
      </c>
      <c r="N102" s="4">
        <f>VLOOKUP(C102,Quali_W[#All],6,0)</f>
        <v>40.700000000000003</v>
      </c>
      <c r="O102" s="4">
        <f>VLOOKUP(C102,Quali_W[#All],7,0)</f>
        <v>29.4</v>
      </c>
      <c r="P102" s="4">
        <f>VLOOKUP(C102,Quali_W[#All],8,0)</f>
        <v>46.3</v>
      </c>
      <c r="Q102" s="4">
        <f>VLOOKUP(C102,Quali_W[#All],9,0)</f>
        <v>174</v>
      </c>
      <c r="R102" s="2">
        <v>0</v>
      </c>
      <c r="S102" s="4">
        <v>0</v>
      </c>
      <c r="T102" s="4">
        <v>0</v>
      </c>
      <c r="U102" s="6">
        <f>IF(AND(R102&gt;=$L102,S102&gt;=$M102,T102&gt;=$N102),1,0)</f>
        <v>0</v>
      </c>
      <c r="V102" s="4">
        <v>0</v>
      </c>
      <c r="W102" s="4">
        <v>0</v>
      </c>
      <c r="X102" s="6">
        <f>IF(AND(V102&gt;=$O102,W102&gt;=$P102),1,0)</f>
        <v>0</v>
      </c>
      <c r="Y102" s="4">
        <v>0</v>
      </c>
      <c r="Z102" s="4">
        <v>0</v>
      </c>
      <c r="AA102" s="6">
        <f>IF(AND(Y102&gt;=$O102,Z102&gt;=$P102),1,0)</f>
        <v>0</v>
      </c>
      <c r="AB102" s="2">
        <v>0</v>
      </c>
      <c r="AC102" s="4">
        <v>0</v>
      </c>
      <c r="AD102" s="4">
        <v>0</v>
      </c>
      <c r="AE102" s="6">
        <f>IF(AND(AB102&gt;=$L102,AC102&gt;=$M102,AD102&gt;=$N102),1,0)</f>
        <v>0</v>
      </c>
      <c r="AF102" s="4">
        <v>0</v>
      </c>
      <c r="AG102" s="4">
        <v>0</v>
      </c>
      <c r="AH102" s="6">
        <f>IF(AND(AF102&gt;=$O102,AG102&gt;=$P102),1,0)</f>
        <v>0</v>
      </c>
      <c r="AI102" s="4">
        <v>0</v>
      </c>
      <c r="AJ102" s="4">
        <v>0</v>
      </c>
      <c r="AK102" s="6">
        <f>IF(AND(AI102&gt;=$O102,AJ102&gt;=$P102),1,0)</f>
        <v>0</v>
      </c>
      <c r="AL102" s="2">
        <v>0</v>
      </c>
      <c r="AM102" s="4">
        <v>0</v>
      </c>
      <c r="AN102" s="4">
        <v>0</v>
      </c>
      <c r="AO102" s="6">
        <f>IF(AND(AL102&gt;=$L102,AM102&gt;=$M102,AN102&gt;=$N102),1,0)</f>
        <v>0</v>
      </c>
      <c r="AP102" s="4">
        <v>0</v>
      </c>
      <c r="AQ102" s="4">
        <v>0</v>
      </c>
      <c r="AR102" s="6">
        <f>IF(AND(AP102&gt;=$O102,AQ102&gt;=$P102),1,0)</f>
        <v>0</v>
      </c>
      <c r="AS102" s="4">
        <v>0</v>
      </c>
      <c r="AT102" s="4">
        <v>0</v>
      </c>
      <c r="AU102" s="6">
        <f>IF(AND(AS102&gt;=$O102,AT102&gt;=$P102),1,0)</f>
        <v>0</v>
      </c>
      <c r="AV102" s="2">
        <v>0</v>
      </c>
      <c r="AW102" s="4">
        <v>25.163</v>
      </c>
      <c r="AX102" s="4">
        <v>33.363</v>
      </c>
      <c r="AY102" s="6">
        <v>0</v>
      </c>
      <c r="AZ102" s="4">
        <v>28.305</v>
      </c>
      <c r="BA102" s="4">
        <v>42.305</v>
      </c>
      <c r="BB102" s="6">
        <v>0</v>
      </c>
      <c r="BC102" s="4">
        <v>0</v>
      </c>
      <c r="BD102" s="4">
        <v>0</v>
      </c>
      <c r="BE102" s="6">
        <v>0</v>
      </c>
      <c r="BI102" s="6">
        <f>IF(AND(BF102&gt;=$L102,BG102&gt;=$M102,BH102&gt;=$N102),1,0)</f>
        <v>0</v>
      </c>
      <c r="BL102" s="6">
        <f>IF(AND(BJ102&gt;=$O102,BK102&gt;=$P102),1,0)</f>
        <v>0</v>
      </c>
      <c r="BO102" s="6">
        <f>IF(AND(BM102&gt;=$O102,BN102&gt;=$P102),1,0)</f>
        <v>0</v>
      </c>
      <c r="BS102" s="6">
        <f t="shared" si="9"/>
        <v>0</v>
      </c>
      <c r="BV102" s="6">
        <f t="shared" si="10"/>
        <v>0</v>
      </c>
      <c r="BY102" s="6">
        <f t="shared" si="11"/>
        <v>0</v>
      </c>
    </row>
    <row r="103" spans="1:77" x14ac:dyDescent="0.3">
      <c r="A103" t="s">
        <v>392</v>
      </c>
      <c r="B103" t="s">
        <v>393</v>
      </c>
      <c r="C103" s="24">
        <v>2008</v>
      </c>
      <c r="D103" s="24">
        <v>12</v>
      </c>
      <c r="E103" t="s">
        <v>303</v>
      </c>
      <c r="F103" s="1" t="s">
        <v>71</v>
      </c>
      <c r="G103" t="s">
        <v>223</v>
      </c>
      <c r="H103" s="6">
        <f>U103+AE103+AO103+AY103+BI103+BS103</f>
        <v>0</v>
      </c>
      <c r="I103" s="6">
        <f>X103+AA103+AH103+AK103+AR103+AU103+BB103+BE103+BL103+BO103+BV103+BY103</f>
        <v>0</v>
      </c>
      <c r="J103" s="24" t="str">
        <f>IF(AND(H103&gt;0,I103&gt;0,K103&gt;=Q103),"Ja","Nein")</f>
        <v>Nein</v>
      </c>
      <c r="K103" s="4">
        <f>MAX(T103,AD103,AN103,AX103,BH103,BR103)+LARGE((T103,AD103,AN103,AX103,BH103,BR103),2)+MAX(W103,Z103,AG103,AJ103,AQ103,AT103,BA103,BD103,BK103,BN103,BU103,BX103)+LARGE((W103,Z103,AG103,AJ103,AQ103,AT103,BA103,BD103,BK103,BN103,BU103,BX103),2)</f>
        <v>75.064999999999998</v>
      </c>
      <c r="L103" s="2">
        <f>VLOOKUP(C103,Quali_W[#All],4,0)</f>
        <v>0</v>
      </c>
      <c r="M103" s="4">
        <f>VLOOKUP(C103,Quali_W[#All],5,0)</f>
        <v>31.2</v>
      </c>
      <c r="N103" s="4">
        <f>VLOOKUP(C103,Quali_W[#All],6,0)</f>
        <v>40.700000000000003</v>
      </c>
      <c r="O103" s="4">
        <f>VLOOKUP(C103,Quali_W[#All],7,0)</f>
        <v>29.4</v>
      </c>
      <c r="P103" s="4">
        <f>VLOOKUP(C103,Quali_W[#All],8,0)</f>
        <v>46.3</v>
      </c>
      <c r="Q103" s="4">
        <f>VLOOKUP(C103,Quali_W[#All],9,0)</f>
        <v>174</v>
      </c>
      <c r="R103" s="2">
        <v>0</v>
      </c>
      <c r="S103" s="4">
        <v>25.914999999999999</v>
      </c>
      <c r="T103" s="4">
        <v>35.515000000000001</v>
      </c>
      <c r="U103" s="6">
        <v>0</v>
      </c>
      <c r="V103" s="4">
        <v>25.650000000000002</v>
      </c>
      <c r="W103" s="4">
        <v>39.549999999999997</v>
      </c>
      <c r="X103" s="6">
        <v>0</v>
      </c>
      <c r="Y103" s="4">
        <v>0</v>
      </c>
      <c r="Z103" s="4">
        <v>0</v>
      </c>
      <c r="AA103" s="6">
        <v>0</v>
      </c>
      <c r="AB103" s="2">
        <v>0</v>
      </c>
      <c r="AC103" s="4">
        <v>0</v>
      </c>
      <c r="AD103" s="4">
        <v>0</v>
      </c>
      <c r="AE103" s="6">
        <v>0</v>
      </c>
      <c r="AF103" s="4">
        <v>0</v>
      </c>
      <c r="AG103" s="4">
        <v>0</v>
      </c>
      <c r="AH103" s="6">
        <v>0</v>
      </c>
      <c r="AI103" s="4">
        <v>0</v>
      </c>
      <c r="AJ103" s="4">
        <v>0</v>
      </c>
      <c r="AK103" s="6">
        <v>0</v>
      </c>
      <c r="AL103" s="2">
        <v>0</v>
      </c>
      <c r="AM103" s="4">
        <v>0</v>
      </c>
      <c r="AN103" s="4">
        <v>0</v>
      </c>
      <c r="AO103" s="6">
        <v>0</v>
      </c>
      <c r="AP103" s="4">
        <v>0</v>
      </c>
      <c r="AQ103" s="4">
        <v>0</v>
      </c>
      <c r="AR103" s="6">
        <v>0</v>
      </c>
      <c r="AS103" s="4">
        <v>0</v>
      </c>
      <c r="AT103" s="4">
        <v>0</v>
      </c>
      <c r="AU103" s="6">
        <v>0</v>
      </c>
      <c r="AV103" s="2">
        <v>0</v>
      </c>
      <c r="AW103" s="4">
        <v>0</v>
      </c>
      <c r="AX103" s="4">
        <v>0</v>
      </c>
      <c r="AY103" s="6">
        <v>0</v>
      </c>
      <c r="AZ103" s="4">
        <v>0</v>
      </c>
      <c r="BA103" s="4">
        <v>0</v>
      </c>
      <c r="BB103" s="6">
        <v>0</v>
      </c>
      <c r="BC103" s="4">
        <v>0</v>
      </c>
      <c r="BD103" s="4">
        <v>0</v>
      </c>
      <c r="BE103" s="6">
        <v>0</v>
      </c>
      <c r="BI103" s="6">
        <f>IF(AND(BF103&gt;=$L103,BG103&gt;=$M103,BH103&gt;=$N103),1,0)</f>
        <v>0</v>
      </c>
      <c r="BL103" s="6">
        <f>IF(AND(BJ103&gt;=$O103,BK103&gt;=$P103),1,0)</f>
        <v>0</v>
      </c>
      <c r="BO103" s="6">
        <f>IF(AND(BM103&gt;=$O103,BN103&gt;=$P103),1,0)</f>
        <v>0</v>
      </c>
      <c r="BS103" s="6">
        <f t="shared" si="9"/>
        <v>0</v>
      </c>
      <c r="BV103" s="6">
        <f t="shared" si="10"/>
        <v>0</v>
      </c>
      <c r="BY103" s="6">
        <f t="shared" si="11"/>
        <v>0</v>
      </c>
    </row>
    <row r="104" spans="1:77" x14ac:dyDescent="0.3">
      <c r="A104" t="s">
        <v>561</v>
      </c>
      <c r="B104" t="s">
        <v>562</v>
      </c>
      <c r="C104" s="34">
        <v>2006</v>
      </c>
      <c r="D104" s="24">
        <v>14</v>
      </c>
      <c r="E104" t="s">
        <v>554</v>
      </c>
      <c r="F104" s="1" t="s">
        <v>71</v>
      </c>
      <c r="G104" t="s">
        <v>497</v>
      </c>
      <c r="H104" s="6">
        <f>U104+AE104+AO104+AY104+BI104+BS104</f>
        <v>0</v>
      </c>
      <c r="I104" s="6">
        <f>X104+AA104+AH104+AK104+AR104+AU104+BB104+BE104+BL104+BO104+BV104+BY104</f>
        <v>0</v>
      </c>
      <c r="J104" s="24" t="str">
        <f>IF(AND(H104&gt;0,I104&gt;0,K104&gt;=Q104),"Ja","Nein")</f>
        <v>Nein</v>
      </c>
      <c r="K104" s="4">
        <f>MAX(T104,AD104,AN104,AX104,BH104,BR104)+LARGE((T104,AD104,AN104,AX104,BH104,BR104),2)+MAX(W104,Z104,AG104,AJ104,AQ104,AT104,BA104,BD104,BK104,BN104,BU104,BX104)+LARGE((W104,Z104,AG104,AJ104,AQ104,AT104,BA104,BD104,BK104,BN104,BU104,BX104),2)</f>
        <v>74.694999999999993</v>
      </c>
      <c r="L104" s="2">
        <f>VLOOKUP(C104,Quali_W[#All],4,0)</f>
        <v>0</v>
      </c>
      <c r="M104" s="4">
        <f>VLOOKUP(C104,Quali_W[#All],5,0)</f>
        <v>31.2</v>
      </c>
      <c r="N104" s="4">
        <f>VLOOKUP(C104,Quali_W[#All],6,0)</f>
        <v>40.700000000000003</v>
      </c>
      <c r="O104" s="4">
        <f>VLOOKUP(C104,Quali_W[#All],7,0)</f>
        <v>29.8</v>
      </c>
      <c r="P104" s="4">
        <f>VLOOKUP(C104,Quali_W[#All],8,0)</f>
        <v>47.1</v>
      </c>
      <c r="Q104" s="4">
        <f>VLOOKUP(C104,Quali_W[#All],9,0)</f>
        <v>175.6</v>
      </c>
      <c r="R104" s="2">
        <v>0</v>
      </c>
      <c r="S104" s="4">
        <v>0</v>
      </c>
      <c r="T104" s="4">
        <v>0</v>
      </c>
      <c r="U104" s="6">
        <f>IF(AND(R104&gt;=$L104,S104&gt;=$M104,T104&gt;=$N104),1,0)</f>
        <v>0</v>
      </c>
      <c r="V104" s="4">
        <v>0</v>
      </c>
      <c r="W104" s="4">
        <v>0</v>
      </c>
      <c r="X104" s="6">
        <f>IF(AND(V104&gt;=$O104,W104&gt;=$P104),1,0)</f>
        <v>0</v>
      </c>
      <c r="Y104" s="4">
        <v>0</v>
      </c>
      <c r="Z104" s="4">
        <v>0</v>
      </c>
      <c r="AA104" s="6">
        <f>IF(AND(Y104&gt;=$O104,Z104&gt;=$P104),1,0)</f>
        <v>0</v>
      </c>
      <c r="AB104" s="2">
        <v>0</v>
      </c>
      <c r="AC104" s="4">
        <v>0</v>
      </c>
      <c r="AD104" s="4">
        <v>0</v>
      </c>
      <c r="AE104" s="6">
        <f>IF(AND(AB104&gt;=$L104,AC104&gt;=$M104,AD104&gt;=$N104),1,0)</f>
        <v>0</v>
      </c>
      <c r="AF104" s="4">
        <v>0</v>
      </c>
      <c r="AG104" s="4">
        <v>0</v>
      </c>
      <c r="AH104" s="6">
        <f>IF(AND(AF104&gt;=$O104,AG104&gt;=$P104),1,0)</f>
        <v>0</v>
      </c>
      <c r="AI104" s="4">
        <v>0</v>
      </c>
      <c r="AJ104" s="4">
        <v>0</v>
      </c>
      <c r="AK104" s="6">
        <f>IF(AND(AI104&gt;=$O104,AJ104&gt;=$P104),1,0)</f>
        <v>0</v>
      </c>
      <c r="AL104" s="2">
        <v>0</v>
      </c>
      <c r="AM104" s="4">
        <v>0</v>
      </c>
      <c r="AN104" s="4">
        <v>0</v>
      </c>
      <c r="AO104" s="6">
        <f>IF(AND(AL104&gt;=$L104,AM104&gt;=$M104,AN104&gt;=$N104),1,0)</f>
        <v>0</v>
      </c>
      <c r="AP104" s="4">
        <v>0</v>
      </c>
      <c r="AQ104" s="4">
        <v>0</v>
      </c>
      <c r="AR104" s="6">
        <f>IF(AND(AP104&gt;=$O104,AQ104&gt;=$P104),1,0)</f>
        <v>0</v>
      </c>
      <c r="AS104" s="4">
        <v>0</v>
      </c>
      <c r="AT104" s="4">
        <v>0</v>
      </c>
      <c r="AU104" s="6">
        <f>IF(AND(AS104&gt;=$O104,AT104&gt;=$P104),1,0)</f>
        <v>0</v>
      </c>
      <c r="AV104" s="2">
        <v>0</v>
      </c>
      <c r="AW104" s="4">
        <v>24.805</v>
      </c>
      <c r="AX104" s="4">
        <v>34.004999999999995</v>
      </c>
      <c r="AY104" s="6">
        <v>0</v>
      </c>
      <c r="AZ104" s="4">
        <v>24.69</v>
      </c>
      <c r="BA104" s="4">
        <v>40.69</v>
      </c>
      <c r="BB104" s="6">
        <v>0</v>
      </c>
      <c r="BC104" s="4">
        <v>0</v>
      </c>
      <c r="BD104" s="4">
        <v>0</v>
      </c>
      <c r="BE104" s="6">
        <v>0</v>
      </c>
      <c r="BI104" s="6">
        <f>IF(AND(BF104&gt;=$L104,BG104&gt;=$M104,BH104&gt;=$N104),1,0)</f>
        <v>0</v>
      </c>
      <c r="BL104" s="6">
        <f>IF(AND(BJ104&gt;=$O104,BK104&gt;=$P104),1,0)</f>
        <v>0</v>
      </c>
      <c r="BO104" s="6">
        <f>IF(AND(BM104&gt;=$O104,BN104&gt;=$P104),1,0)</f>
        <v>0</v>
      </c>
      <c r="BS104" s="6">
        <f t="shared" si="9"/>
        <v>0</v>
      </c>
      <c r="BV104" s="6">
        <f t="shared" si="10"/>
        <v>0</v>
      </c>
      <c r="BY104" s="6">
        <f t="shared" si="11"/>
        <v>0</v>
      </c>
    </row>
    <row r="105" spans="1:77" x14ac:dyDescent="0.3">
      <c r="A105" t="s">
        <v>534</v>
      </c>
      <c r="B105" t="s">
        <v>536</v>
      </c>
      <c r="C105" s="34">
        <v>2009</v>
      </c>
      <c r="D105" s="24">
        <v>11</v>
      </c>
      <c r="E105" t="s">
        <v>65</v>
      </c>
      <c r="F105" s="1" t="s">
        <v>71</v>
      </c>
      <c r="G105" t="s">
        <v>481</v>
      </c>
      <c r="H105" s="6">
        <f>U105+AE105+AO105+AY105+BI105+BS105</f>
        <v>0</v>
      </c>
      <c r="I105" s="6">
        <f>X105+AA105+AH105+AK105+AR105+AU105+BB105+BE105+BL105+BO105+BV105+BY105</f>
        <v>0</v>
      </c>
      <c r="J105" s="24" t="str">
        <f>IF(AND(H105&gt;0,I105&gt;0,K105&gt;=Q105),"Ja","Nein")</f>
        <v>Nein</v>
      </c>
      <c r="K105" s="4">
        <f>MAX(T105,AD105,AN105,AX105,BH105,BR105)+LARGE((T105,AD105,AN105,AX105,BH105,BR105),2)+MAX(W105,Z105,AG105,AJ105,AQ105,AT105,BA105,BD105,BK105,BN105,BU105,BX105)+LARGE((W105,Z105,AG105,AJ105,AQ105,AT105,BA105,BD105,BK105,BN105,BU105,BX105),2)</f>
        <v>74.155000000000001</v>
      </c>
      <c r="L105" s="2">
        <f>VLOOKUP(C105,Quali_W[#All],4,0)</f>
        <v>0</v>
      </c>
      <c r="M105" s="4">
        <f>VLOOKUP(C105,Quali_W[#All],5,0)</f>
        <v>30.8</v>
      </c>
      <c r="N105" s="4">
        <f>VLOOKUP(C105,Quali_W[#All],6,0)</f>
        <v>40.299999999999997</v>
      </c>
      <c r="O105" s="4">
        <f>VLOOKUP(C105,Quali_W[#All],7,0)</f>
        <v>29.4</v>
      </c>
      <c r="P105" s="4">
        <f>VLOOKUP(C105,Quali_W[#All],8,0)</f>
        <v>46.3</v>
      </c>
      <c r="Q105" s="4">
        <f>VLOOKUP(C105,Quali_W[#All],9,0)</f>
        <v>173.2</v>
      </c>
      <c r="R105" s="2">
        <v>0</v>
      </c>
      <c r="S105" s="4">
        <v>0</v>
      </c>
      <c r="T105" s="4">
        <v>0</v>
      </c>
      <c r="U105" s="6">
        <f>IF(AND(R105&gt;=$L105,S105&gt;=$M105,T105&gt;=$N105),1,0)</f>
        <v>0</v>
      </c>
      <c r="V105" s="4">
        <v>0</v>
      </c>
      <c r="W105" s="4">
        <v>0</v>
      </c>
      <c r="X105" s="6">
        <f>IF(AND(V105&gt;=$O105,W105&gt;=$P105),1,0)</f>
        <v>0</v>
      </c>
      <c r="Y105" s="4">
        <v>0</v>
      </c>
      <c r="Z105" s="4">
        <v>0</v>
      </c>
      <c r="AA105" s="6">
        <f>IF(AND(Y105&gt;=$O105,Z105&gt;=$P105),1,0)</f>
        <v>0</v>
      </c>
      <c r="AB105" s="2">
        <v>0</v>
      </c>
      <c r="AC105" s="4">
        <v>0</v>
      </c>
      <c r="AD105" s="4">
        <v>0</v>
      </c>
      <c r="AE105" s="6">
        <f>IF(AND(AB105&gt;=$L105,AC105&gt;=$M105,AD105&gt;=$N105),1,0)</f>
        <v>0</v>
      </c>
      <c r="AF105" s="4">
        <v>0</v>
      </c>
      <c r="AG105" s="4">
        <v>0</v>
      </c>
      <c r="AH105" s="6">
        <f>IF(AND(AF105&gt;=$O105,AG105&gt;=$P105),1,0)</f>
        <v>0</v>
      </c>
      <c r="AI105" s="4">
        <v>0</v>
      </c>
      <c r="AJ105" s="4">
        <v>0</v>
      </c>
      <c r="AK105" s="6">
        <f>IF(AND(AI105&gt;=$O105,AJ105&gt;=$P105),1,0)</f>
        <v>0</v>
      </c>
      <c r="AL105" s="2">
        <v>0</v>
      </c>
      <c r="AM105" s="4">
        <v>0</v>
      </c>
      <c r="AN105" s="4">
        <v>0</v>
      </c>
      <c r="AO105" s="6">
        <f>IF(AND(AL105&gt;=$L105,AM105&gt;=$M105,AN105&gt;=$N105),1,0)</f>
        <v>0</v>
      </c>
      <c r="AP105" s="4">
        <v>0</v>
      </c>
      <c r="AQ105" s="4">
        <v>0</v>
      </c>
      <c r="AR105" s="6">
        <f>IF(AND(AP105&gt;=$O105,AQ105&gt;=$P105),1,0)</f>
        <v>0</v>
      </c>
      <c r="AS105" s="4">
        <v>0</v>
      </c>
      <c r="AT105" s="4">
        <v>0</v>
      </c>
      <c r="AU105" s="6">
        <f>IF(AND(AS105&gt;=$O105,AT105&gt;=$P105),1,0)</f>
        <v>0</v>
      </c>
      <c r="AV105" s="2">
        <v>0</v>
      </c>
      <c r="AW105" s="4">
        <v>25.71</v>
      </c>
      <c r="AX105" s="4">
        <v>35.11</v>
      </c>
      <c r="AY105" s="6">
        <v>0</v>
      </c>
      <c r="AZ105" s="4">
        <v>25.344999999999999</v>
      </c>
      <c r="BA105" s="4">
        <v>39.045000000000002</v>
      </c>
      <c r="BB105" s="6">
        <v>0</v>
      </c>
      <c r="BC105" s="4">
        <v>0</v>
      </c>
      <c r="BD105" s="4">
        <v>0</v>
      </c>
      <c r="BE105" s="6">
        <v>0</v>
      </c>
      <c r="BI105" s="6">
        <f>IF(AND(BF105&gt;=$L105,BG105&gt;=$M105,BH105&gt;=$N105),1,0)</f>
        <v>0</v>
      </c>
      <c r="BL105" s="6">
        <f>IF(AND(BJ105&gt;=$O105,BK105&gt;=$P105),1,0)</f>
        <v>0</v>
      </c>
      <c r="BO105" s="6">
        <f>IF(AND(BM105&gt;=$O105,BN105&gt;=$P105),1,0)</f>
        <v>0</v>
      </c>
      <c r="BS105" s="6">
        <f t="shared" si="9"/>
        <v>0</v>
      </c>
      <c r="BV105" s="6">
        <f t="shared" si="10"/>
        <v>0</v>
      </c>
      <c r="BY105" s="6">
        <f t="shared" si="11"/>
        <v>0</v>
      </c>
    </row>
    <row r="106" spans="1:77" x14ac:dyDescent="0.3">
      <c r="A106" t="s">
        <v>595</v>
      </c>
      <c r="B106" t="s">
        <v>596</v>
      </c>
      <c r="C106" s="34">
        <v>2007</v>
      </c>
      <c r="D106" s="24">
        <v>13</v>
      </c>
      <c r="E106" t="s">
        <v>581</v>
      </c>
      <c r="F106" s="1" t="s">
        <v>71</v>
      </c>
      <c r="G106" t="s">
        <v>482</v>
      </c>
      <c r="H106" s="6">
        <f>U106+AE106+AO106+AY106+BI106+BS106</f>
        <v>0</v>
      </c>
      <c r="I106" s="6">
        <f>X106+AA106+AH106+AK106+AR106+AU106+BB106+BE106+BL106+BO106+BV106+BY106</f>
        <v>0</v>
      </c>
      <c r="J106" s="24" t="str">
        <f>IF(AND(H106&gt;0,I106&gt;0,K106&gt;=Q106),"Ja","Nein")</f>
        <v>Nein</v>
      </c>
      <c r="K106" s="4">
        <f>MAX(T106,AD106,AN106,AX106,BH106,BR106)+LARGE((T106,AD106,AN106,AX106,BH106,BR106),2)+MAX(W106,Z106,AG106,AJ106,AQ106,AT106,BA106,BD106,BK106,BN106,BU106,BX106)+LARGE((W106,Z106,AG106,AJ106,AQ106,AT106,BA106,BD106,BK106,BN106,BU106,BX106),2)</f>
        <v>71.81</v>
      </c>
      <c r="L106" s="2">
        <f>VLOOKUP(C106,Quali_W[#All],4,0)</f>
        <v>0</v>
      </c>
      <c r="M106" s="4">
        <f>VLOOKUP(C106,Quali_W[#All],5,0)</f>
        <v>31.6</v>
      </c>
      <c r="N106" s="4">
        <f>VLOOKUP(C106,Quali_W[#All],6,0)</f>
        <v>41.1</v>
      </c>
      <c r="O106" s="4">
        <f>VLOOKUP(C106,Quali_W[#All],7,0)</f>
        <v>29.6</v>
      </c>
      <c r="P106" s="4">
        <f>VLOOKUP(C106,Quali_W[#All],8,0)</f>
        <v>46.7</v>
      </c>
      <c r="Q106" s="4">
        <f>VLOOKUP(C106,Quali_W[#All],9,0)</f>
        <v>175.6</v>
      </c>
      <c r="R106" s="2">
        <v>0</v>
      </c>
      <c r="S106" s="4">
        <v>0</v>
      </c>
      <c r="T106" s="4">
        <v>0</v>
      </c>
      <c r="U106" s="6">
        <f>IF(AND(R106&gt;=$L106,S106&gt;=$M106,T106&gt;=$N106),1,0)</f>
        <v>0</v>
      </c>
      <c r="V106" s="4">
        <v>0</v>
      </c>
      <c r="W106" s="4">
        <v>0</v>
      </c>
      <c r="X106" s="6">
        <f>IF(AND(V106&gt;=$O106,W106&gt;=$P106),1,0)</f>
        <v>0</v>
      </c>
      <c r="Y106" s="4">
        <v>0</v>
      </c>
      <c r="Z106" s="4">
        <v>0</v>
      </c>
      <c r="AA106" s="6">
        <f>IF(AND(Y106&gt;=$O106,Z106&gt;=$P106),1,0)</f>
        <v>0</v>
      </c>
      <c r="AB106" s="2">
        <v>0</v>
      </c>
      <c r="AC106" s="4">
        <v>0</v>
      </c>
      <c r="AD106" s="4">
        <v>0</v>
      </c>
      <c r="AE106" s="6">
        <f>IF(AND(AB106&gt;=$L106,AC106&gt;=$M106,AD106&gt;=$N106),1,0)</f>
        <v>0</v>
      </c>
      <c r="AF106" s="4">
        <v>0</v>
      </c>
      <c r="AG106" s="4">
        <v>0</v>
      </c>
      <c r="AH106" s="6">
        <f>IF(AND(AF106&gt;=$O106,AG106&gt;=$P106),1,0)</f>
        <v>0</v>
      </c>
      <c r="AI106" s="4">
        <v>0</v>
      </c>
      <c r="AJ106" s="4">
        <v>0</v>
      </c>
      <c r="AK106" s="6">
        <f>IF(AND(AI106&gt;=$O106,AJ106&gt;=$P106),1,0)</f>
        <v>0</v>
      </c>
      <c r="AL106" s="2">
        <v>0</v>
      </c>
      <c r="AM106" s="4">
        <v>0</v>
      </c>
      <c r="AN106" s="4">
        <v>0</v>
      </c>
      <c r="AO106" s="6">
        <f>IF(AND(AL106&gt;=$L106,AM106&gt;=$M106,AN106&gt;=$N106),1,0)</f>
        <v>0</v>
      </c>
      <c r="AP106" s="4">
        <v>0</v>
      </c>
      <c r="AQ106" s="4">
        <v>0</v>
      </c>
      <c r="AR106" s="6">
        <f>IF(AND(AP106&gt;=$O106,AQ106&gt;=$P106),1,0)</f>
        <v>0</v>
      </c>
      <c r="AS106" s="4">
        <v>0</v>
      </c>
      <c r="AT106" s="4">
        <v>0</v>
      </c>
      <c r="AU106" s="6">
        <f>IF(AND(AS106&gt;=$O106,AT106&gt;=$P106),1,0)</f>
        <v>0</v>
      </c>
      <c r="AV106" s="2">
        <v>0</v>
      </c>
      <c r="AW106" s="4">
        <v>25.17</v>
      </c>
      <c r="AX106" s="4">
        <v>34.57</v>
      </c>
      <c r="AY106" s="6">
        <v>0</v>
      </c>
      <c r="AZ106" s="4">
        <v>23.439999999999998</v>
      </c>
      <c r="BA106" s="4">
        <v>37.239999999999995</v>
      </c>
      <c r="BB106" s="6">
        <v>0</v>
      </c>
      <c r="BC106" s="4">
        <v>0</v>
      </c>
      <c r="BD106" s="4">
        <v>0</v>
      </c>
      <c r="BE106" s="6">
        <v>0</v>
      </c>
      <c r="BI106" s="6">
        <f>IF(AND(BF106&gt;=$L106,BG106&gt;=$M106,BH106&gt;=$N106),1,0)</f>
        <v>0</v>
      </c>
      <c r="BL106" s="6">
        <f>IF(AND(BJ106&gt;=$O106,BK106&gt;=$P106),1,0)</f>
        <v>0</v>
      </c>
      <c r="BO106" s="6">
        <f>IF(AND(BM106&gt;=$O106,BN106&gt;=$P106),1,0)</f>
        <v>0</v>
      </c>
      <c r="BS106" s="6">
        <f t="shared" si="9"/>
        <v>0</v>
      </c>
      <c r="BV106" s="6">
        <f t="shared" si="10"/>
        <v>0</v>
      </c>
      <c r="BY106" s="6">
        <f t="shared" si="11"/>
        <v>0</v>
      </c>
    </row>
    <row r="107" spans="1:77" x14ac:dyDescent="0.3">
      <c r="A107" t="s">
        <v>599</v>
      </c>
      <c r="B107" t="s">
        <v>600</v>
      </c>
      <c r="C107" s="34">
        <v>2005</v>
      </c>
      <c r="D107" s="24">
        <v>15</v>
      </c>
      <c r="E107" t="s">
        <v>541</v>
      </c>
      <c r="F107" s="1" t="s">
        <v>71</v>
      </c>
      <c r="G107" t="s">
        <v>498</v>
      </c>
      <c r="H107" s="6">
        <f>U107+AE107+AO107+AY107+BI107+BS107</f>
        <v>0</v>
      </c>
      <c r="I107" s="6">
        <f>X107+AA107+AH107+AK107+AR107+AU107+BB107+BE107+BL107+BO107+BV107+BY107</f>
        <v>0</v>
      </c>
      <c r="J107" s="24" t="str">
        <f>IF(AND(H107&gt;0,I107&gt;0,K107&gt;=Q107),"Ja","Nein")</f>
        <v>Nein</v>
      </c>
      <c r="K107" s="4">
        <f>MAX(T107,AD107,AN107,AX107,BH107,BR107)+LARGE((T107,AD107,AN107,AX107,BH107,BR107),2)+MAX(W107,Z107,AG107,AJ107,AQ107,AT107,BA107,BD107,BK107,BN107,BU107,BX107)+LARGE((W107,Z107,AG107,AJ107,AQ107,AT107,BA107,BD107,BK107,BN107,BU107,BX107),2)</f>
        <v>71.128</v>
      </c>
      <c r="L107" s="2">
        <f>VLOOKUP(C107,Quali_W[#All],4,0)</f>
        <v>0</v>
      </c>
      <c r="M107" s="4">
        <f>VLOOKUP(C107,Quali_W[#All],5,0)</f>
        <v>31.6</v>
      </c>
      <c r="N107" s="4">
        <f>VLOOKUP(C107,Quali_W[#All],6,0)</f>
        <v>41.1</v>
      </c>
      <c r="O107" s="4">
        <f>VLOOKUP(C107,Quali_W[#All],7,0)</f>
        <v>30</v>
      </c>
      <c r="P107" s="4">
        <f>VLOOKUP(C107,Quali_W[#All],8,0)</f>
        <v>47.5</v>
      </c>
      <c r="Q107" s="4">
        <f>VLOOKUP(C107,Quali_W[#All],9,0)</f>
        <v>177.2</v>
      </c>
      <c r="R107" s="2">
        <v>0</v>
      </c>
      <c r="S107" s="4">
        <v>0</v>
      </c>
      <c r="T107" s="4">
        <v>0</v>
      </c>
      <c r="U107" s="6">
        <f>IF(AND(R107&gt;=$L107,S107&gt;=$M107,T107&gt;=$N107),1,0)</f>
        <v>0</v>
      </c>
      <c r="V107" s="4">
        <v>0</v>
      </c>
      <c r="W107" s="4">
        <v>0</v>
      </c>
      <c r="X107" s="6">
        <f>IF(AND(V107&gt;=$O107,W107&gt;=$P107),1,0)</f>
        <v>0</v>
      </c>
      <c r="Y107" s="4">
        <v>0</v>
      </c>
      <c r="Z107" s="4">
        <v>0</v>
      </c>
      <c r="AA107" s="6">
        <f>IF(AND(Y107&gt;=$O107,Z107&gt;=$P107),1,0)</f>
        <v>0</v>
      </c>
      <c r="AB107" s="2">
        <v>0</v>
      </c>
      <c r="AC107" s="4">
        <v>0</v>
      </c>
      <c r="AD107" s="4">
        <v>0</v>
      </c>
      <c r="AE107" s="6">
        <f>IF(AND(AB107&gt;=$L107,AC107&gt;=$M107,AD107&gt;=$N107),1,0)</f>
        <v>0</v>
      </c>
      <c r="AF107" s="4">
        <v>0</v>
      </c>
      <c r="AG107" s="4">
        <v>0</v>
      </c>
      <c r="AH107" s="6">
        <f>IF(AND(AF107&gt;=$O107,AG107&gt;=$P107),1,0)</f>
        <v>0</v>
      </c>
      <c r="AI107" s="4">
        <v>0</v>
      </c>
      <c r="AJ107" s="4">
        <v>0</v>
      </c>
      <c r="AK107" s="6">
        <f>IF(AND(AI107&gt;=$O107,AJ107&gt;=$P107),1,0)</f>
        <v>0</v>
      </c>
      <c r="AL107" s="2">
        <v>0</v>
      </c>
      <c r="AM107" s="4">
        <v>0</v>
      </c>
      <c r="AN107" s="4">
        <v>0</v>
      </c>
      <c r="AO107" s="6">
        <f>IF(AND(AL107&gt;=$L107,AM107&gt;=$M107,AN107&gt;=$N107),1,0)</f>
        <v>0</v>
      </c>
      <c r="AP107" s="4">
        <v>0</v>
      </c>
      <c r="AQ107" s="4">
        <v>0</v>
      </c>
      <c r="AR107" s="6">
        <f>IF(AND(AP107&gt;=$O107,AQ107&gt;=$P107),1,0)</f>
        <v>0</v>
      </c>
      <c r="AS107" s="4">
        <v>0</v>
      </c>
      <c r="AT107" s="4">
        <v>0</v>
      </c>
      <c r="AU107" s="6">
        <f>IF(AND(AS107&gt;=$O107,AT107&gt;=$P107),1,0)</f>
        <v>0</v>
      </c>
      <c r="AV107" s="2">
        <v>0</v>
      </c>
      <c r="AW107" s="4">
        <v>21.908000000000001</v>
      </c>
      <c r="AX107" s="4">
        <v>30.208000000000002</v>
      </c>
      <c r="AY107" s="6">
        <v>0</v>
      </c>
      <c r="AZ107" s="4">
        <v>26.22</v>
      </c>
      <c r="BA107" s="4">
        <v>40.92</v>
      </c>
      <c r="BB107" s="6">
        <v>0</v>
      </c>
      <c r="BC107" s="4">
        <v>0</v>
      </c>
      <c r="BD107" s="4">
        <v>0</v>
      </c>
      <c r="BE107" s="6">
        <v>0</v>
      </c>
      <c r="BI107" s="6">
        <f>IF(AND(BF107&gt;=$L107,BG107&gt;=$M107,BH107&gt;=$N107),1,0)</f>
        <v>0</v>
      </c>
      <c r="BL107" s="6">
        <f>IF(AND(BJ107&gt;=$O107,BK107&gt;=$P107),1,0)</f>
        <v>0</v>
      </c>
      <c r="BO107" s="6">
        <f>IF(AND(BM107&gt;=$O107,BN107&gt;=$P107),1,0)</f>
        <v>0</v>
      </c>
      <c r="BS107" s="6">
        <f t="shared" si="9"/>
        <v>0</v>
      </c>
      <c r="BV107" s="6">
        <f t="shared" si="10"/>
        <v>0</v>
      </c>
      <c r="BY107" s="6">
        <f t="shared" si="11"/>
        <v>0</v>
      </c>
    </row>
    <row r="108" spans="1:77" x14ac:dyDescent="0.3">
      <c r="A108" t="s">
        <v>409</v>
      </c>
      <c r="B108" t="s">
        <v>410</v>
      </c>
      <c r="C108" s="24">
        <v>2007</v>
      </c>
      <c r="D108" s="24">
        <v>13</v>
      </c>
      <c r="E108" t="s">
        <v>473</v>
      </c>
      <c r="F108" s="1" t="s">
        <v>71</v>
      </c>
      <c r="G108" t="s">
        <v>411</v>
      </c>
      <c r="H108" s="6">
        <f>U108+AE108+AO108+AY108+BI108+BS108</f>
        <v>0</v>
      </c>
      <c r="I108" s="6">
        <f>X108+AA108+AH108+AK108+AR108+AU108+BB108+BE108+BL108+BO108+BV108+BY108</f>
        <v>0</v>
      </c>
      <c r="J108" s="24" t="str">
        <f>IF(AND(H108&gt;0,I108&gt;0,K108&gt;=Q108),"Ja","Nein")</f>
        <v>Nein</v>
      </c>
      <c r="K108" s="4">
        <f>MAX(T108,AD108,AN108,AX108,BH108,BR108)+LARGE((T108,AD108,AN108,AX108,BH108,BR108),2)+MAX(W108,Z108,AG108,AJ108,AQ108,AT108,BA108,BD108,BK108,BN108,BU108,BX108)+LARGE((W108,Z108,AG108,AJ108,AQ108,AT108,BA108,BD108,BK108,BN108,BU108,BX108),2)</f>
        <v>71.06</v>
      </c>
      <c r="L108" s="2">
        <f>VLOOKUP(C108,Quali_W[#All],4,0)</f>
        <v>0</v>
      </c>
      <c r="M108" s="4">
        <f>VLOOKUP(C108,Quali_W[#All],5,0)</f>
        <v>31.6</v>
      </c>
      <c r="N108" s="4">
        <f>VLOOKUP(C108,Quali_W[#All],6,0)</f>
        <v>41.1</v>
      </c>
      <c r="O108" s="4">
        <f>VLOOKUP(C108,Quali_W[#All],7,0)</f>
        <v>29.6</v>
      </c>
      <c r="P108" s="4">
        <f>VLOOKUP(C108,Quali_W[#All],8,0)</f>
        <v>46.7</v>
      </c>
      <c r="Q108" s="4">
        <f>VLOOKUP(C108,Quali_W[#All],9,0)</f>
        <v>175.6</v>
      </c>
      <c r="R108" s="2">
        <v>0</v>
      </c>
      <c r="S108" s="4">
        <v>0</v>
      </c>
      <c r="T108" s="4">
        <v>0</v>
      </c>
      <c r="U108" s="6">
        <v>0</v>
      </c>
      <c r="V108" s="4">
        <v>0</v>
      </c>
      <c r="W108" s="4">
        <v>0</v>
      </c>
      <c r="X108" s="6">
        <v>0</v>
      </c>
      <c r="Y108" s="4">
        <v>0</v>
      </c>
      <c r="Z108" s="4">
        <v>0</v>
      </c>
      <c r="AA108" s="6">
        <v>0</v>
      </c>
      <c r="AB108" s="2">
        <v>0</v>
      </c>
      <c r="AC108" s="4">
        <v>0</v>
      </c>
      <c r="AD108" s="4">
        <v>0</v>
      </c>
      <c r="AE108" s="6">
        <v>0</v>
      </c>
      <c r="AF108" s="4">
        <v>0</v>
      </c>
      <c r="AG108" s="4">
        <v>0</v>
      </c>
      <c r="AH108" s="6">
        <v>0</v>
      </c>
      <c r="AI108" s="4">
        <v>0</v>
      </c>
      <c r="AJ108" s="4">
        <v>0</v>
      </c>
      <c r="AK108" s="6">
        <v>0</v>
      </c>
      <c r="AL108" s="2">
        <v>0</v>
      </c>
      <c r="AM108" s="4">
        <v>24.67</v>
      </c>
      <c r="AN108" s="4">
        <v>32.07</v>
      </c>
      <c r="AO108" s="6">
        <v>0</v>
      </c>
      <c r="AP108" s="4">
        <v>24.89</v>
      </c>
      <c r="AQ108" s="4">
        <v>38.99</v>
      </c>
      <c r="AR108" s="6">
        <v>0</v>
      </c>
      <c r="AS108" s="4">
        <v>0</v>
      </c>
      <c r="AT108" s="4">
        <v>0</v>
      </c>
      <c r="AU108" s="6">
        <v>0</v>
      </c>
      <c r="AV108" s="2">
        <v>0</v>
      </c>
      <c r="AW108" s="4">
        <v>0</v>
      </c>
      <c r="AX108" s="4">
        <v>0</v>
      </c>
      <c r="AY108" s="6">
        <v>0</v>
      </c>
      <c r="AZ108" s="4">
        <v>0</v>
      </c>
      <c r="BA108" s="4">
        <v>0</v>
      </c>
      <c r="BB108" s="6">
        <v>0</v>
      </c>
      <c r="BC108" s="4">
        <v>0</v>
      </c>
      <c r="BD108" s="4">
        <v>0</v>
      </c>
      <c r="BE108" s="6">
        <v>0</v>
      </c>
      <c r="BI108" s="6">
        <f>IF(AND(BF108&gt;=$L108,BG108&gt;=$M108,BH108&gt;=$N108),1,0)</f>
        <v>0</v>
      </c>
      <c r="BL108" s="6">
        <f>IF(AND(BJ108&gt;=$O108,BK108&gt;=$P108),1,0)</f>
        <v>0</v>
      </c>
      <c r="BO108" s="6">
        <f>IF(AND(BM108&gt;=$O108,BN108&gt;=$P108),1,0)</f>
        <v>0</v>
      </c>
      <c r="BS108" s="6">
        <f t="shared" si="9"/>
        <v>0</v>
      </c>
      <c r="BV108" s="6">
        <f t="shared" si="10"/>
        <v>0</v>
      </c>
      <c r="BY108" s="6">
        <f t="shared" si="11"/>
        <v>0</v>
      </c>
    </row>
    <row r="109" spans="1:77" x14ac:dyDescent="0.3">
      <c r="A109" t="s">
        <v>383</v>
      </c>
      <c r="B109" t="s">
        <v>384</v>
      </c>
      <c r="C109" s="24">
        <v>2008</v>
      </c>
      <c r="D109" s="24">
        <v>12</v>
      </c>
      <c r="E109" t="s">
        <v>314</v>
      </c>
      <c r="F109" s="1" t="s">
        <v>71</v>
      </c>
      <c r="G109" t="s">
        <v>218</v>
      </c>
      <c r="H109" s="6">
        <f>U109+AE109+AO109+AY109+BI109+BS109</f>
        <v>0</v>
      </c>
      <c r="I109" s="6">
        <f>X109+AA109+AH109+AK109+AR109+AU109+BB109+BE109+BL109+BO109+BV109+BY109</f>
        <v>0</v>
      </c>
      <c r="J109" s="24" t="str">
        <f>IF(AND(H109&gt;0,I109&gt;0,K109&gt;=Q109),"Ja","Nein")</f>
        <v>Nein</v>
      </c>
      <c r="K109" s="4">
        <f>MAX(T109,AD109,AN109,AX109,BH109,BR109)+LARGE((T109,AD109,AN109,AX109,BH109,BR109),2)+MAX(W109,Z109,AG109,AJ109,AQ109,AT109,BA109,BD109,BK109,BN109,BU109,BX109)+LARGE((W109,Z109,AG109,AJ109,AQ109,AT109,BA109,BD109,BK109,BN109,BU109,BX109),2)</f>
        <v>71.004999999999995</v>
      </c>
      <c r="L109" s="2">
        <f>VLOOKUP(C109,Quali_W[#All],4,0)</f>
        <v>0</v>
      </c>
      <c r="M109" s="4">
        <f>VLOOKUP(C109,Quali_W[#All],5,0)</f>
        <v>31.2</v>
      </c>
      <c r="N109" s="4">
        <f>VLOOKUP(C109,Quali_W[#All],6,0)</f>
        <v>40.700000000000003</v>
      </c>
      <c r="O109" s="4">
        <f>VLOOKUP(C109,Quali_W[#All],7,0)</f>
        <v>29.4</v>
      </c>
      <c r="P109" s="4">
        <f>VLOOKUP(C109,Quali_W[#All],8,0)</f>
        <v>46.3</v>
      </c>
      <c r="Q109" s="4">
        <f>VLOOKUP(C109,Quali_W[#All],9,0)</f>
        <v>174</v>
      </c>
      <c r="R109" s="2">
        <v>0</v>
      </c>
      <c r="S109" s="4">
        <v>23.734999999999999</v>
      </c>
      <c r="T109" s="4">
        <v>33.734999999999999</v>
      </c>
      <c r="U109" s="6">
        <v>0</v>
      </c>
      <c r="V109" s="4">
        <v>23.270000000000003</v>
      </c>
      <c r="W109" s="4">
        <v>37.269999999999996</v>
      </c>
      <c r="X109" s="6">
        <v>0</v>
      </c>
      <c r="Y109" s="4">
        <v>0</v>
      </c>
      <c r="Z109" s="4">
        <v>0</v>
      </c>
      <c r="AA109" s="6">
        <v>0</v>
      </c>
      <c r="AB109" s="2">
        <v>0</v>
      </c>
      <c r="AC109" s="4">
        <v>0</v>
      </c>
      <c r="AD109" s="4">
        <v>0</v>
      </c>
      <c r="AE109" s="6">
        <v>0</v>
      </c>
      <c r="AF109" s="4">
        <v>0</v>
      </c>
      <c r="AG109" s="4">
        <v>0</v>
      </c>
      <c r="AH109" s="6">
        <v>0</v>
      </c>
      <c r="AI109" s="4">
        <v>0</v>
      </c>
      <c r="AJ109" s="4">
        <v>0</v>
      </c>
      <c r="AK109" s="6">
        <v>0</v>
      </c>
      <c r="AL109" s="2">
        <v>0</v>
      </c>
      <c r="AM109" s="4">
        <v>0</v>
      </c>
      <c r="AN109" s="4">
        <v>0</v>
      </c>
      <c r="AO109" s="6">
        <v>0</v>
      </c>
      <c r="AP109" s="4">
        <v>0</v>
      </c>
      <c r="AQ109" s="4">
        <v>0</v>
      </c>
      <c r="AR109" s="6">
        <v>0</v>
      </c>
      <c r="AS109" s="4">
        <v>0</v>
      </c>
      <c r="AT109" s="4">
        <v>0</v>
      </c>
      <c r="AU109" s="6">
        <v>0</v>
      </c>
      <c r="AV109" s="2">
        <v>0</v>
      </c>
      <c r="AW109" s="4">
        <v>0</v>
      </c>
      <c r="AX109" s="4">
        <v>0</v>
      </c>
      <c r="AY109" s="6">
        <v>0</v>
      </c>
      <c r="AZ109" s="4">
        <v>0</v>
      </c>
      <c r="BA109" s="4">
        <v>0</v>
      </c>
      <c r="BB109" s="6">
        <v>0</v>
      </c>
      <c r="BC109" s="4">
        <v>0</v>
      </c>
      <c r="BD109" s="4">
        <v>0</v>
      </c>
      <c r="BE109" s="6">
        <v>0</v>
      </c>
      <c r="BI109" s="6">
        <f>IF(AND(BF109&gt;=$L109,BG109&gt;=$M109,BH109&gt;=$N109),1,0)</f>
        <v>0</v>
      </c>
      <c r="BL109" s="6">
        <f>IF(AND(BJ109&gt;=$O109,BK109&gt;=$P109),1,0)</f>
        <v>0</v>
      </c>
      <c r="BO109" s="6">
        <f>IF(AND(BM109&gt;=$O109,BN109&gt;=$P109),1,0)</f>
        <v>0</v>
      </c>
      <c r="BS109" s="6">
        <f t="shared" si="9"/>
        <v>0</v>
      </c>
      <c r="BV109" s="6">
        <f t="shared" si="10"/>
        <v>0</v>
      </c>
      <c r="BY109" s="6">
        <f t="shared" si="11"/>
        <v>0</v>
      </c>
    </row>
    <row r="110" spans="1:77" x14ac:dyDescent="0.3">
      <c r="A110" t="s">
        <v>381</v>
      </c>
      <c r="B110" t="s">
        <v>345</v>
      </c>
      <c r="C110" s="24">
        <v>2008</v>
      </c>
      <c r="D110" s="24">
        <v>12</v>
      </c>
      <c r="E110" t="s">
        <v>314</v>
      </c>
      <c r="F110" s="1" t="s">
        <v>71</v>
      </c>
      <c r="G110" t="s">
        <v>216</v>
      </c>
      <c r="H110" s="6">
        <f>U110+AE110+AO110+AY110+BI110+BS110</f>
        <v>0</v>
      </c>
      <c r="I110" s="6">
        <f>X110+AA110+AH110+AK110+AR110+AU110+BB110+BE110+BL110+BO110+BV110+BY110</f>
        <v>0</v>
      </c>
      <c r="J110" s="24" t="str">
        <f>IF(AND(H110&gt;0,I110&gt;0,K110&gt;=Q110),"Ja","Nein")</f>
        <v>Nein</v>
      </c>
      <c r="K110" s="4">
        <f>MAX(T110,AD110,AN110,AX110,BH110,BR110)+LARGE((T110,AD110,AN110,AX110,BH110,BR110),2)+MAX(W110,Z110,AG110,AJ110,AQ110,AT110,BA110,BD110,BK110,BN110,BU110,BX110)+LARGE((W110,Z110,AG110,AJ110,AQ110,AT110,BA110,BD110,BK110,BN110,BU110,BX110),2)</f>
        <v>70.5</v>
      </c>
      <c r="L110" s="2">
        <f>VLOOKUP(C110,Quali_W[#All],4,0)</f>
        <v>0</v>
      </c>
      <c r="M110" s="4">
        <f>VLOOKUP(C110,Quali_W[#All],5,0)</f>
        <v>31.2</v>
      </c>
      <c r="N110" s="4">
        <f>VLOOKUP(C110,Quali_W[#All],6,0)</f>
        <v>40.700000000000003</v>
      </c>
      <c r="O110" s="4">
        <f>VLOOKUP(C110,Quali_W[#All],7,0)</f>
        <v>29.4</v>
      </c>
      <c r="P110" s="4">
        <f>VLOOKUP(C110,Quali_W[#All],8,0)</f>
        <v>46.3</v>
      </c>
      <c r="Q110" s="4">
        <f>VLOOKUP(C110,Quali_W[#All],9,0)</f>
        <v>174</v>
      </c>
      <c r="R110" s="2">
        <v>0</v>
      </c>
      <c r="S110" s="4">
        <v>22.625</v>
      </c>
      <c r="T110" s="4">
        <v>31.925000000000001</v>
      </c>
      <c r="U110" s="6">
        <v>0</v>
      </c>
      <c r="V110" s="4">
        <v>24.575000000000003</v>
      </c>
      <c r="W110" s="4">
        <v>38.575000000000003</v>
      </c>
      <c r="X110" s="6">
        <v>0</v>
      </c>
      <c r="Y110" s="4">
        <v>0</v>
      </c>
      <c r="Z110" s="4">
        <v>0</v>
      </c>
      <c r="AA110" s="6">
        <v>0</v>
      </c>
      <c r="AB110" s="2">
        <v>0</v>
      </c>
      <c r="AC110" s="4">
        <v>0</v>
      </c>
      <c r="AD110" s="4">
        <v>0</v>
      </c>
      <c r="AE110" s="6">
        <v>0</v>
      </c>
      <c r="AF110" s="4">
        <v>0</v>
      </c>
      <c r="AG110" s="4">
        <v>0</v>
      </c>
      <c r="AH110" s="6">
        <v>0</v>
      </c>
      <c r="AI110" s="4">
        <v>0</v>
      </c>
      <c r="AJ110" s="4">
        <v>0</v>
      </c>
      <c r="AK110" s="6">
        <v>0</v>
      </c>
      <c r="AL110" s="2">
        <v>0</v>
      </c>
      <c r="AM110" s="4">
        <v>0</v>
      </c>
      <c r="AN110" s="4">
        <v>0</v>
      </c>
      <c r="AO110" s="6">
        <v>0</v>
      </c>
      <c r="AP110" s="4">
        <v>0</v>
      </c>
      <c r="AQ110" s="4">
        <v>0</v>
      </c>
      <c r="AR110" s="6">
        <v>0</v>
      </c>
      <c r="AS110" s="4">
        <v>0</v>
      </c>
      <c r="AT110" s="4">
        <v>0</v>
      </c>
      <c r="AU110" s="6">
        <v>0</v>
      </c>
      <c r="AV110" s="2">
        <v>0</v>
      </c>
      <c r="AW110" s="4">
        <v>0</v>
      </c>
      <c r="AX110" s="4">
        <v>0</v>
      </c>
      <c r="AY110" s="6">
        <v>0</v>
      </c>
      <c r="AZ110" s="4">
        <v>0</v>
      </c>
      <c r="BA110" s="4">
        <v>0</v>
      </c>
      <c r="BB110" s="6">
        <v>0</v>
      </c>
      <c r="BC110" s="4">
        <v>0</v>
      </c>
      <c r="BD110" s="4">
        <v>0</v>
      </c>
      <c r="BE110" s="6">
        <v>0</v>
      </c>
      <c r="BI110" s="6">
        <f>IF(AND(BF110&gt;=$L110,BG110&gt;=$M110,BH110&gt;=$N110),1,0)</f>
        <v>0</v>
      </c>
      <c r="BL110" s="6">
        <f>IF(AND(BJ110&gt;=$O110,BK110&gt;=$P110),1,0)</f>
        <v>0</v>
      </c>
      <c r="BO110" s="6">
        <f>IF(AND(BM110&gt;=$O110,BN110&gt;=$P110),1,0)</f>
        <v>0</v>
      </c>
      <c r="BS110" s="6">
        <f t="shared" si="9"/>
        <v>0</v>
      </c>
      <c r="BV110" s="6">
        <f t="shared" si="10"/>
        <v>0</v>
      </c>
      <c r="BY110" s="6">
        <f t="shared" si="11"/>
        <v>0</v>
      </c>
    </row>
    <row r="111" spans="1:77" x14ac:dyDescent="0.3">
      <c r="A111" t="s">
        <v>568</v>
      </c>
      <c r="B111" t="s">
        <v>569</v>
      </c>
      <c r="C111" s="34">
        <v>2003</v>
      </c>
      <c r="D111" s="24">
        <v>17</v>
      </c>
      <c r="E111" t="s">
        <v>570</v>
      </c>
      <c r="F111" s="1" t="s">
        <v>71</v>
      </c>
      <c r="G111" t="s">
        <v>510</v>
      </c>
      <c r="H111" s="6">
        <f>U111+AE111+AO111+AY111+BI111+BS111</f>
        <v>0</v>
      </c>
      <c r="I111" s="6">
        <f>X111+AA111+AH111+AK111+AR111+AU111+BB111+BE111+BL111+BO111+BV111+BY111</f>
        <v>0</v>
      </c>
      <c r="J111" s="24" t="str">
        <f>IF(AND(H111&gt;0,I111&gt;0,K111&gt;=Q111),"Ja","Nein")</f>
        <v>Nein</v>
      </c>
      <c r="K111" s="4">
        <f>MAX(T111,AD111,AN111,AX111,BH111,BR111)+LARGE((T111,AD111,AN111,AX111,BH111,BR111),2)+MAX(W111,Z111,AG111,AJ111,AQ111,AT111,BA111,BD111,BK111,BN111,BU111,BX111)+LARGE((W111,Z111,AG111,AJ111,AQ111,AT111,BA111,BD111,BK111,BN111,BU111,BX111),2)</f>
        <v>69.995000000000005</v>
      </c>
      <c r="L111" s="2">
        <f>VLOOKUP(C111,Quali_W[#All],4,0)</f>
        <v>0</v>
      </c>
      <c r="M111" s="4">
        <f>VLOOKUP(C111,Quali_W[#All],5,0)</f>
        <v>32.200000000000003</v>
      </c>
      <c r="N111" s="4">
        <f>VLOOKUP(C111,Quali_W[#All],6,0)</f>
        <v>41.7</v>
      </c>
      <c r="O111" s="4">
        <f>VLOOKUP(C111,Quali_W[#All],7,0)</f>
        <v>30.3</v>
      </c>
      <c r="P111" s="4">
        <f>VLOOKUP(C111,Quali_W[#All],8,0)</f>
        <v>48.7</v>
      </c>
      <c r="Q111" s="4">
        <f>VLOOKUP(C111,Quali_W[#All],9,0)</f>
        <v>180.8</v>
      </c>
      <c r="R111" s="2">
        <v>0</v>
      </c>
      <c r="S111" s="4">
        <v>0</v>
      </c>
      <c r="T111" s="4">
        <v>0</v>
      </c>
      <c r="U111" s="6">
        <f>IF(AND(R111&gt;=$L111,S111&gt;=$M111,T111&gt;=$N111),1,0)</f>
        <v>0</v>
      </c>
      <c r="V111" s="4">
        <v>0</v>
      </c>
      <c r="W111" s="4">
        <v>0</v>
      </c>
      <c r="X111" s="6">
        <f>IF(AND(V111&gt;=$O111,W111&gt;=$P111),1,0)</f>
        <v>0</v>
      </c>
      <c r="Y111" s="4">
        <v>0</v>
      </c>
      <c r="Z111" s="4">
        <v>0</v>
      </c>
      <c r="AA111" s="6">
        <f>IF(AND(Y111&gt;=$O111,Z111&gt;=$P111),1,0)</f>
        <v>0</v>
      </c>
      <c r="AB111" s="2">
        <v>0</v>
      </c>
      <c r="AC111" s="4">
        <v>0</v>
      </c>
      <c r="AD111" s="4">
        <v>0</v>
      </c>
      <c r="AE111" s="6">
        <f>IF(AND(AB111&gt;=$L111,AC111&gt;=$M111,AD111&gt;=$N111),1,0)</f>
        <v>0</v>
      </c>
      <c r="AF111" s="4">
        <v>0</v>
      </c>
      <c r="AG111" s="4">
        <v>0</v>
      </c>
      <c r="AH111" s="6">
        <f>IF(AND(AF111&gt;=$O111,AG111&gt;=$P111),1,0)</f>
        <v>0</v>
      </c>
      <c r="AI111" s="4">
        <v>0</v>
      </c>
      <c r="AJ111" s="4">
        <v>0</v>
      </c>
      <c r="AK111" s="6">
        <f>IF(AND(AI111&gt;=$O111,AJ111&gt;=$P111),1,0)</f>
        <v>0</v>
      </c>
      <c r="AL111" s="2">
        <v>0</v>
      </c>
      <c r="AM111" s="4">
        <v>0</v>
      </c>
      <c r="AN111" s="4">
        <v>0</v>
      </c>
      <c r="AO111" s="6">
        <f>IF(AND(AL111&gt;=$L111,AM111&gt;=$M111,AN111&gt;=$N111),1,0)</f>
        <v>0</v>
      </c>
      <c r="AP111" s="4">
        <v>0</v>
      </c>
      <c r="AQ111" s="4">
        <v>0</v>
      </c>
      <c r="AR111" s="6">
        <f>IF(AND(AP111&gt;=$O111,AQ111&gt;=$P111),1,0)</f>
        <v>0</v>
      </c>
      <c r="AS111" s="4">
        <v>0</v>
      </c>
      <c r="AT111" s="4">
        <v>0</v>
      </c>
      <c r="AU111" s="6">
        <f>IF(AND(AS111&gt;=$O111,AT111&gt;=$P111),1,0)</f>
        <v>0</v>
      </c>
      <c r="AV111" s="2">
        <v>0</v>
      </c>
      <c r="AW111" s="4">
        <v>21.715</v>
      </c>
      <c r="AX111" s="4">
        <v>30.515000000000001</v>
      </c>
      <c r="AY111" s="6">
        <v>0</v>
      </c>
      <c r="AZ111" s="4">
        <v>24.28</v>
      </c>
      <c r="BA111" s="4">
        <v>39.480000000000004</v>
      </c>
      <c r="BB111" s="6">
        <v>0</v>
      </c>
      <c r="BC111" s="4">
        <v>0</v>
      </c>
      <c r="BD111" s="4">
        <v>0</v>
      </c>
      <c r="BE111" s="6">
        <v>0</v>
      </c>
      <c r="BI111" s="6">
        <f>IF(AND(BF111&gt;=$L111,BG111&gt;=$M111,BH111&gt;=$N111),1,0)</f>
        <v>0</v>
      </c>
      <c r="BL111" s="6">
        <f>IF(AND(BJ111&gt;=$O111,BK111&gt;=$P111),1,0)</f>
        <v>0</v>
      </c>
      <c r="BO111" s="6">
        <f>IF(AND(BM111&gt;=$O111,BN111&gt;=$P111),1,0)</f>
        <v>0</v>
      </c>
      <c r="BS111" s="6">
        <f t="shared" si="9"/>
        <v>0</v>
      </c>
      <c r="BV111" s="6">
        <f t="shared" si="10"/>
        <v>0</v>
      </c>
      <c r="BY111" s="6">
        <f t="shared" si="11"/>
        <v>0</v>
      </c>
    </row>
    <row r="112" spans="1:77" x14ac:dyDescent="0.3">
      <c r="A112" t="s">
        <v>580</v>
      </c>
      <c r="B112" t="s">
        <v>369</v>
      </c>
      <c r="C112" s="34">
        <v>2008</v>
      </c>
      <c r="D112" s="24">
        <v>12</v>
      </c>
      <c r="E112" t="s">
        <v>581</v>
      </c>
      <c r="F112" s="1" t="s">
        <v>71</v>
      </c>
      <c r="G112" t="s">
        <v>483</v>
      </c>
      <c r="H112" s="6">
        <f>U112+AE112+AO112+AY112+BI112+BS112</f>
        <v>0</v>
      </c>
      <c r="I112" s="6">
        <f>X112+AA112+AH112+AK112+AR112+AU112+BB112+BE112+BL112+BO112+BV112+BY112</f>
        <v>0</v>
      </c>
      <c r="J112" s="24" t="str">
        <f>IF(AND(H112&gt;0,I112&gt;0,K112&gt;=Q112),"Ja","Nein")</f>
        <v>Nein</v>
      </c>
      <c r="K112" s="4">
        <f>MAX(T112,AD112,AN112,AX112,BH112,BR112)+LARGE((T112,AD112,AN112,AX112,BH112,BR112),2)+MAX(W112,Z112,AG112,AJ112,AQ112,AT112,BA112,BD112,BK112,BN112,BU112,BX112)+LARGE((W112,Z112,AG112,AJ112,AQ112,AT112,BA112,BD112,BK112,BN112,BU112,BX112),2)</f>
        <v>69.25</v>
      </c>
      <c r="L112" s="2">
        <f>VLOOKUP(C112,Quali_W[#All],4,0)</f>
        <v>0</v>
      </c>
      <c r="M112" s="4">
        <f>VLOOKUP(C112,Quali_W[#All],5,0)</f>
        <v>31.2</v>
      </c>
      <c r="N112" s="4">
        <f>VLOOKUP(C112,Quali_W[#All],6,0)</f>
        <v>40.700000000000003</v>
      </c>
      <c r="O112" s="4">
        <f>VLOOKUP(C112,Quali_W[#All],7,0)</f>
        <v>29.4</v>
      </c>
      <c r="P112" s="4">
        <f>VLOOKUP(C112,Quali_W[#All],8,0)</f>
        <v>46.3</v>
      </c>
      <c r="Q112" s="4">
        <f>VLOOKUP(C112,Quali_W[#All],9,0)</f>
        <v>174</v>
      </c>
      <c r="R112" s="2">
        <v>0</v>
      </c>
      <c r="S112" s="4">
        <v>0</v>
      </c>
      <c r="T112" s="4">
        <v>0</v>
      </c>
      <c r="U112" s="6">
        <f>IF(AND(R112&gt;=$L112,S112&gt;=$M112,T112&gt;=$N112),1,0)</f>
        <v>0</v>
      </c>
      <c r="V112" s="4">
        <v>0</v>
      </c>
      <c r="W112" s="4">
        <v>0</v>
      </c>
      <c r="X112" s="6">
        <f>IF(AND(V112&gt;=$O112,W112&gt;=$P112),1,0)</f>
        <v>0</v>
      </c>
      <c r="Y112" s="4">
        <v>0</v>
      </c>
      <c r="Z112" s="4">
        <v>0</v>
      </c>
      <c r="AA112" s="6">
        <f>IF(AND(Y112&gt;=$O112,Z112&gt;=$P112),1,0)</f>
        <v>0</v>
      </c>
      <c r="AB112" s="2">
        <v>0</v>
      </c>
      <c r="AC112" s="4">
        <v>0</v>
      </c>
      <c r="AD112" s="4">
        <v>0</v>
      </c>
      <c r="AE112" s="6">
        <f>IF(AND(AB112&gt;=$L112,AC112&gt;=$M112,AD112&gt;=$N112),1,0)</f>
        <v>0</v>
      </c>
      <c r="AF112" s="4">
        <v>0</v>
      </c>
      <c r="AG112" s="4">
        <v>0</v>
      </c>
      <c r="AH112" s="6">
        <f>IF(AND(AF112&gt;=$O112,AG112&gt;=$P112),1,0)</f>
        <v>0</v>
      </c>
      <c r="AI112" s="4">
        <v>0</v>
      </c>
      <c r="AJ112" s="4">
        <v>0</v>
      </c>
      <c r="AK112" s="6">
        <f>IF(AND(AI112&gt;=$O112,AJ112&gt;=$P112),1,0)</f>
        <v>0</v>
      </c>
      <c r="AL112" s="2">
        <v>0</v>
      </c>
      <c r="AM112" s="4">
        <v>0</v>
      </c>
      <c r="AN112" s="4">
        <v>0</v>
      </c>
      <c r="AO112" s="6">
        <f>IF(AND(AL112&gt;=$L112,AM112&gt;=$M112,AN112&gt;=$N112),1,0)</f>
        <v>0</v>
      </c>
      <c r="AP112" s="4">
        <v>0</v>
      </c>
      <c r="AQ112" s="4">
        <v>0</v>
      </c>
      <c r="AR112" s="6">
        <f>IF(AND(AP112&gt;=$O112,AQ112&gt;=$P112),1,0)</f>
        <v>0</v>
      </c>
      <c r="AS112" s="4">
        <v>0</v>
      </c>
      <c r="AT112" s="4">
        <v>0</v>
      </c>
      <c r="AU112" s="6">
        <f>IF(AND(AS112&gt;=$O112,AT112&gt;=$P112),1,0)</f>
        <v>0</v>
      </c>
      <c r="AV112" s="2">
        <v>0</v>
      </c>
      <c r="AW112" s="4">
        <v>23.509999999999998</v>
      </c>
      <c r="AX112" s="4">
        <v>32.61</v>
      </c>
      <c r="AY112" s="6">
        <v>0</v>
      </c>
      <c r="AZ112" s="4">
        <v>22.439999999999998</v>
      </c>
      <c r="BA112" s="4">
        <v>36.64</v>
      </c>
      <c r="BB112" s="6">
        <v>0</v>
      </c>
      <c r="BC112" s="4">
        <v>0</v>
      </c>
      <c r="BD112" s="4">
        <v>0</v>
      </c>
      <c r="BE112" s="6">
        <v>0</v>
      </c>
      <c r="BI112" s="6">
        <f>IF(AND(BF112&gt;=$L112,BG112&gt;=$M112,BH112&gt;=$N112),1,0)</f>
        <v>0</v>
      </c>
      <c r="BL112" s="6">
        <f>IF(AND(BJ112&gt;=$O112,BK112&gt;=$P112),1,0)</f>
        <v>0</v>
      </c>
      <c r="BO112" s="6">
        <f>IF(AND(BM112&gt;=$O112,BN112&gt;=$P112),1,0)</f>
        <v>0</v>
      </c>
      <c r="BS112" s="6">
        <f t="shared" si="9"/>
        <v>0</v>
      </c>
      <c r="BV112" s="6">
        <f t="shared" si="10"/>
        <v>0</v>
      </c>
      <c r="BY112" s="6">
        <f t="shared" si="11"/>
        <v>0</v>
      </c>
    </row>
    <row r="113" spans="1:77" x14ac:dyDescent="0.3">
      <c r="A113" t="s">
        <v>435</v>
      </c>
      <c r="B113" t="s">
        <v>440</v>
      </c>
      <c r="C113" s="24">
        <v>2003</v>
      </c>
      <c r="D113" s="24">
        <v>17</v>
      </c>
      <c r="E113" t="s">
        <v>64</v>
      </c>
      <c r="F113" s="1" t="s">
        <v>71</v>
      </c>
      <c r="G113" t="s">
        <v>429</v>
      </c>
      <c r="H113" s="6">
        <f>U113+AE113+AO113+AY113+BI113+BS113</f>
        <v>0</v>
      </c>
      <c r="I113" s="6">
        <f>X113+AA113+AH113+AK113+AR113+AU113+BB113+BE113+BL113+BO113+BV113+BY113</f>
        <v>0</v>
      </c>
      <c r="J113" s="24" t="str">
        <f>IF(AND(H113&gt;0,I113&gt;0,K113&gt;=Q113),"Ja","Nein")</f>
        <v>Nein</v>
      </c>
      <c r="K113" s="4">
        <f>MAX(T113,AD113,AN113,AX113,BH113,BR113)+LARGE((T113,AD113,AN113,AX113,BH113,BR113),2)+MAX(W113,Z113,AG113,AJ113,AQ113,AT113,BA113,BD113,BK113,BN113,BU113,BX113)+LARGE((W113,Z113,AG113,AJ113,AQ113,AT113,BA113,BD113,BK113,BN113,BU113,BX113),2)</f>
        <v>68.753999999999991</v>
      </c>
      <c r="L113" s="2">
        <f>VLOOKUP(C113,Quali_W[#All],4,0)</f>
        <v>0</v>
      </c>
      <c r="M113" s="4">
        <f>VLOOKUP(C113,Quali_W[#All],5,0)</f>
        <v>32.200000000000003</v>
      </c>
      <c r="N113" s="4">
        <f>VLOOKUP(C113,Quali_W[#All],6,0)</f>
        <v>41.7</v>
      </c>
      <c r="O113" s="4">
        <f>VLOOKUP(C113,Quali_W[#All],7,0)</f>
        <v>30.3</v>
      </c>
      <c r="P113" s="4">
        <f>VLOOKUP(C113,Quali_W[#All],8,0)</f>
        <v>48.7</v>
      </c>
      <c r="Q113" s="4">
        <f>VLOOKUP(C113,Quali_W[#All],9,0)</f>
        <v>180.8</v>
      </c>
      <c r="R113" s="2">
        <v>0</v>
      </c>
      <c r="S113" s="4">
        <v>0</v>
      </c>
      <c r="T113" s="4">
        <v>0</v>
      </c>
      <c r="U113" s="6">
        <v>0</v>
      </c>
      <c r="V113" s="4">
        <v>0</v>
      </c>
      <c r="W113" s="4">
        <v>0</v>
      </c>
      <c r="X113" s="6">
        <v>0</v>
      </c>
      <c r="Y113" s="4">
        <v>0</v>
      </c>
      <c r="Z113" s="4">
        <v>0</v>
      </c>
      <c r="AA113" s="6">
        <v>0</v>
      </c>
      <c r="AB113" s="2">
        <v>0</v>
      </c>
      <c r="AC113" s="4">
        <v>0</v>
      </c>
      <c r="AD113" s="4">
        <v>0</v>
      </c>
      <c r="AE113" s="6">
        <v>0</v>
      </c>
      <c r="AF113" s="4">
        <v>0</v>
      </c>
      <c r="AG113" s="4">
        <v>0</v>
      </c>
      <c r="AH113" s="6">
        <v>0</v>
      </c>
      <c r="AI113" s="4">
        <v>0</v>
      </c>
      <c r="AJ113" s="4">
        <v>0</v>
      </c>
      <c r="AK113" s="6">
        <v>0</v>
      </c>
      <c r="AL113" s="2">
        <v>0</v>
      </c>
      <c r="AM113" s="4">
        <v>28.38</v>
      </c>
      <c r="AN113" s="4">
        <v>37.58</v>
      </c>
      <c r="AO113" s="6">
        <v>0</v>
      </c>
      <c r="AP113" s="4">
        <v>19.074000000000002</v>
      </c>
      <c r="AQ113" s="4">
        <v>31.173999999999999</v>
      </c>
      <c r="AR113" s="6">
        <v>0</v>
      </c>
      <c r="AS113" s="4">
        <v>0</v>
      </c>
      <c r="AT113" s="4">
        <v>0</v>
      </c>
      <c r="AU113" s="6">
        <v>0</v>
      </c>
      <c r="AV113" s="2">
        <v>0</v>
      </c>
      <c r="AW113" s="4">
        <v>0</v>
      </c>
      <c r="AX113" s="4">
        <v>0</v>
      </c>
      <c r="AY113" s="6">
        <v>0</v>
      </c>
      <c r="AZ113" s="4">
        <v>0</v>
      </c>
      <c r="BA113" s="4">
        <v>0</v>
      </c>
      <c r="BB113" s="6">
        <v>0</v>
      </c>
      <c r="BC113" s="4">
        <v>0</v>
      </c>
      <c r="BD113" s="4">
        <v>0</v>
      </c>
      <c r="BE113" s="6">
        <v>0</v>
      </c>
      <c r="BI113" s="6">
        <f>IF(AND(BF113&gt;=$L113,BG113&gt;=$M113,BH113&gt;=$N113),1,0)</f>
        <v>0</v>
      </c>
      <c r="BL113" s="6">
        <f>IF(AND(BJ113&gt;=$O113,BK113&gt;=$P113),1,0)</f>
        <v>0</v>
      </c>
      <c r="BO113" s="6">
        <f>IF(AND(BM113&gt;=$O113,BN113&gt;=$P113),1,0)</f>
        <v>0</v>
      </c>
      <c r="BS113" s="6">
        <f t="shared" si="9"/>
        <v>0</v>
      </c>
      <c r="BV113" s="6">
        <f t="shared" si="10"/>
        <v>0</v>
      </c>
      <c r="BY113" s="6">
        <f t="shared" si="11"/>
        <v>0</v>
      </c>
    </row>
    <row r="114" spans="1:77" x14ac:dyDescent="0.3">
      <c r="A114" t="s">
        <v>540</v>
      </c>
      <c r="B114" t="s">
        <v>397</v>
      </c>
      <c r="C114" s="34">
        <v>2008</v>
      </c>
      <c r="D114" s="24">
        <v>12</v>
      </c>
      <c r="E114" t="s">
        <v>541</v>
      </c>
      <c r="F114" s="1" t="s">
        <v>71</v>
      </c>
      <c r="G114" t="s">
        <v>484</v>
      </c>
      <c r="H114" s="6">
        <f>U114+AE114+AO114+AY114+BI114+BS114</f>
        <v>0</v>
      </c>
      <c r="I114" s="6">
        <f>X114+AA114+AH114+AK114+AR114+AU114+BB114+BE114+BL114+BO114+BV114+BY114</f>
        <v>0</v>
      </c>
      <c r="J114" s="24" t="str">
        <f>IF(AND(H114&gt;0,I114&gt;0,K114&gt;=Q114),"Ja","Nein")</f>
        <v>Nein</v>
      </c>
      <c r="K114" s="4">
        <f>MAX(T114,AD114,AN114,AX114,BH114,BR114)+LARGE((T114,AD114,AN114,AX114,BH114,BR114),2)+MAX(W114,Z114,AG114,AJ114,AQ114,AT114,BA114,BD114,BK114,BN114,BU114,BX114)+LARGE((W114,Z114,AG114,AJ114,AQ114,AT114,BA114,BD114,BK114,BN114,BU114,BX114),2)</f>
        <v>68.094999999999999</v>
      </c>
      <c r="L114" s="2">
        <f>VLOOKUP(C114,Quali_W[#All],4,0)</f>
        <v>0</v>
      </c>
      <c r="M114" s="4">
        <f>VLOOKUP(C114,Quali_W[#All],5,0)</f>
        <v>31.2</v>
      </c>
      <c r="N114" s="4">
        <f>VLOOKUP(C114,Quali_W[#All],6,0)</f>
        <v>40.700000000000003</v>
      </c>
      <c r="O114" s="4">
        <f>VLOOKUP(C114,Quali_W[#All],7,0)</f>
        <v>29.4</v>
      </c>
      <c r="P114" s="4">
        <f>VLOOKUP(C114,Quali_W[#All],8,0)</f>
        <v>46.3</v>
      </c>
      <c r="Q114" s="4">
        <f>VLOOKUP(C114,Quali_W[#All],9,0)</f>
        <v>174</v>
      </c>
      <c r="R114" s="2">
        <v>0</v>
      </c>
      <c r="S114" s="4">
        <v>0</v>
      </c>
      <c r="T114" s="4">
        <v>0</v>
      </c>
      <c r="U114" s="6">
        <f>IF(AND(R114&gt;=$L114,S114&gt;=$M114,T114&gt;=$N114),1,0)</f>
        <v>0</v>
      </c>
      <c r="V114" s="4">
        <v>0</v>
      </c>
      <c r="W114" s="4">
        <v>0</v>
      </c>
      <c r="X114" s="6">
        <f>IF(AND(V114&gt;=$O114,W114&gt;=$P114),1,0)</f>
        <v>0</v>
      </c>
      <c r="Y114" s="4">
        <v>0</v>
      </c>
      <c r="Z114" s="4">
        <v>0</v>
      </c>
      <c r="AA114" s="6">
        <f>IF(AND(Y114&gt;=$O114,Z114&gt;=$P114),1,0)</f>
        <v>0</v>
      </c>
      <c r="AB114" s="2">
        <v>0</v>
      </c>
      <c r="AC114" s="4">
        <v>0</v>
      </c>
      <c r="AD114" s="4">
        <v>0</v>
      </c>
      <c r="AE114" s="6">
        <f>IF(AND(AB114&gt;=$L114,AC114&gt;=$M114,AD114&gt;=$N114),1,0)</f>
        <v>0</v>
      </c>
      <c r="AF114" s="4">
        <v>0</v>
      </c>
      <c r="AG114" s="4">
        <v>0</v>
      </c>
      <c r="AH114" s="6">
        <f>IF(AND(AF114&gt;=$O114,AG114&gt;=$P114),1,0)</f>
        <v>0</v>
      </c>
      <c r="AI114" s="4">
        <v>0</v>
      </c>
      <c r="AJ114" s="4">
        <v>0</v>
      </c>
      <c r="AK114" s="6">
        <f>IF(AND(AI114&gt;=$O114,AJ114&gt;=$P114),1,0)</f>
        <v>0</v>
      </c>
      <c r="AL114" s="2">
        <v>0</v>
      </c>
      <c r="AM114" s="4">
        <v>0</v>
      </c>
      <c r="AN114" s="4">
        <v>0</v>
      </c>
      <c r="AO114" s="6">
        <f>IF(AND(AL114&gt;=$L114,AM114&gt;=$M114,AN114&gt;=$N114),1,0)</f>
        <v>0</v>
      </c>
      <c r="AP114" s="4">
        <v>0</v>
      </c>
      <c r="AQ114" s="4">
        <v>0</v>
      </c>
      <c r="AR114" s="6">
        <f>IF(AND(AP114&gt;=$O114,AQ114&gt;=$P114),1,0)</f>
        <v>0</v>
      </c>
      <c r="AS114" s="4">
        <v>0</v>
      </c>
      <c r="AT114" s="4">
        <v>0</v>
      </c>
      <c r="AU114" s="6">
        <f>IF(AND(AS114&gt;=$O114,AT114&gt;=$P114),1,0)</f>
        <v>0</v>
      </c>
      <c r="AV114" s="2">
        <v>0</v>
      </c>
      <c r="AW114" s="4">
        <v>21.97</v>
      </c>
      <c r="AX114" s="4">
        <v>31.47</v>
      </c>
      <c r="AY114" s="6">
        <v>0</v>
      </c>
      <c r="AZ114" s="4">
        <v>22.925000000000001</v>
      </c>
      <c r="BA114" s="4">
        <v>36.625</v>
      </c>
      <c r="BB114" s="6">
        <v>0</v>
      </c>
      <c r="BC114" s="4">
        <v>0</v>
      </c>
      <c r="BD114" s="4">
        <v>0</v>
      </c>
      <c r="BE114" s="6">
        <v>0</v>
      </c>
      <c r="BI114" s="6">
        <f>IF(AND(BF114&gt;=$L114,BG114&gt;=$M114,BH114&gt;=$N114),1,0)</f>
        <v>0</v>
      </c>
      <c r="BL114" s="6">
        <f>IF(AND(BJ114&gt;=$O114,BK114&gt;=$P114),1,0)</f>
        <v>0</v>
      </c>
      <c r="BO114" s="6">
        <f>IF(AND(BM114&gt;=$O114,BN114&gt;=$P114),1,0)</f>
        <v>0</v>
      </c>
      <c r="BS114" s="6">
        <f t="shared" si="9"/>
        <v>0</v>
      </c>
      <c r="BV114" s="6">
        <f t="shared" si="10"/>
        <v>0</v>
      </c>
      <c r="BY114" s="6">
        <f t="shared" si="11"/>
        <v>0</v>
      </c>
    </row>
    <row r="115" spans="1:77" x14ac:dyDescent="0.3">
      <c r="A115" t="s">
        <v>579</v>
      </c>
      <c r="B115" t="s">
        <v>95</v>
      </c>
      <c r="C115" s="34">
        <v>2006</v>
      </c>
      <c r="D115" s="24">
        <v>14</v>
      </c>
      <c r="E115" t="s">
        <v>572</v>
      </c>
      <c r="F115" s="1" t="s">
        <v>71</v>
      </c>
      <c r="G115" t="s">
        <v>499</v>
      </c>
      <c r="H115" s="6">
        <f>U115+AE115+AO115+AY115+BI115+BS115</f>
        <v>0</v>
      </c>
      <c r="I115" s="6">
        <f>X115+AA115+AH115+AK115+AR115+AU115+BB115+BE115+BL115+BO115+BV115+BY115</f>
        <v>0</v>
      </c>
      <c r="J115" s="24" t="str">
        <f>IF(AND(H115&gt;0,I115&gt;0,K115&gt;=Q115),"Ja","Nein")</f>
        <v>Nein</v>
      </c>
      <c r="K115" s="4">
        <f>MAX(T115,AD115,AN115,AX115,BH115,BR115)+LARGE((T115,AD115,AN115,AX115,BH115,BR115),2)+MAX(W115,Z115,AG115,AJ115,AQ115,AT115,BA115,BD115,BK115,BN115,BU115,BX115)+LARGE((W115,Z115,AG115,AJ115,AQ115,AT115,BA115,BD115,BK115,BN115,BU115,BX115),2)</f>
        <v>66.698999999999998</v>
      </c>
      <c r="L115" s="2">
        <f>VLOOKUP(C115,Quali_W[#All],4,0)</f>
        <v>0</v>
      </c>
      <c r="M115" s="4">
        <f>VLOOKUP(C115,Quali_W[#All],5,0)</f>
        <v>31.2</v>
      </c>
      <c r="N115" s="4">
        <f>VLOOKUP(C115,Quali_W[#All],6,0)</f>
        <v>40.700000000000003</v>
      </c>
      <c r="O115" s="4">
        <f>VLOOKUP(C115,Quali_W[#All],7,0)</f>
        <v>29.8</v>
      </c>
      <c r="P115" s="4">
        <f>VLOOKUP(C115,Quali_W[#All],8,0)</f>
        <v>47.1</v>
      </c>
      <c r="Q115" s="4">
        <f>VLOOKUP(C115,Quali_W[#All],9,0)</f>
        <v>175.6</v>
      </c>
      <c r="R115" s="2">
        <v>0</v>
      </c>
      <c r="S115" s="4">
        <v>0</v>
      </c>
      <c r="T115" s="4">
        <v>0</v>
      </c>
      <c r="U115" s="6">
        <f>IF(AND(R115&gt;=$L115,S115&gt;=$M115,T115&gt;=$N115),1,0)</f>
        <v>0</v>
      </c>
      <c r="V115" s="4">
        <v>0</v>
      </c>
      <c r="W115" s="4">
        <v>0</v>
      </c>
      <c r="X115" s="6">
        <f>IF(AND(V115&gt;=$O115,W115&gt;=$P115),1,0)</f>
        <v>0</v>
      </c>
      <c r="Y115" s="4">
        <v>0</v>
      </c>
      <c r="Z115" s="4">
        <v>0</v>
      </c>
      <c r="AA115" s="6">
        <f>IF(AND(Y115&gt;=$O115,Z115&gt;=$P115),1,0)</f>
        <v>0</v>
      </c>
      <c r="AB115" s="2">
        <v>0</v>
      </c>
      <c r="AC115" s="4">
        <v>0</v>
      </c>
      <c r="AD115" s="4">
        <v>0</v>
      </c>
      <c r="AE115" s="6">
        <f>IF(AND(AB115&gt;=$L115,AC115&gt;=$M115,AD115&gt;=$N115),1,0)</f>
        <v>0</v>
      </c>
      <c r="AF115" s="4">
        <v>0</v>
      </c>
      <c r="AG115" s="4">
        <v>0</v>
      </c>
      <c r="AH115" s="6">
        <f>IF(AND(AF115&gt;=$O115,AG115&gt;=$P115),1,0)</f>
        <v>0</v>
      </c>
      <c r="AI115" s="4">
        <v>0</v>
      </c>
      <c r="AJ115" s="4">
        <v>0</v>
      </c>
      <c r="AK115" s="6">
        <f>IF(AND(AI115&gt;=$O115,AJ115&gt;=$P115),1,0)</f>
        <v>0</v>
      </c>
      <c r="AL115" s="2">
        <v>0</v>
      </c>
      <c r="AM115" s="4">
        <v>0</v>
      </c>
      <c r="AN115" s="4">
        <v>0</v>
      </c>
      <c r="AO115" s="6">
        <f>IF(AND(AL115&gt;=$L115,AM115&gt;=$M115,AN115&gt;=$N115),1,0)</f>
        <v>0</v>
      </c>
      <c r="AP115" s="4">
        <v>0</v>
      </c>
      <c r="AQ115" s="4">
        <v>0</v>
      </c>
      <c r="AR115" s="6">
        <f>IF(AND(AP115&gt;=$O115,AQ115&gt;=$P115),1,0)</f>
        <v>0</v>
      </c>
      <c r="AS115" s="4">
        <v>0</v>
      </c>
      <c r="AT115" s="4">
        <v>0</v>
      </c>
      <c r="AU115" s="6">
        <f>IF(AND(AS115&gt;=$O115,AT115&gt;=$P115),1,0)</f>
        <v>0</v>
      </c>
      <c r="AV115" s="2">
        <v>0</v>
      </c>
      <c r="AW115" s="4">
        <v>18.899000000000001</v>
      </c>
      <c r="AX115" s="4">
        <v>25.199000000000002</v>
      </c>
      <c r="AY115" s="6">
        <v>0</v>
      </c>
      <c r="AZ115" s="4">
        <v>26.7</v>
      </c>
      <c r="BA115" s="4">
        <v>41.5</v>
      </c>
      <c r="BB115" s="6">
        <v>0</v>
      </c>
      <c r="BC115" s="4">
        <v>0</v>
      </c>
      <c r="BD115" s="4">
        <v>0</v>
      </c>
      <c r="BE115" s="6">
        <v>0</v>
      </c>
      <c r="BI115" s="6">
        <f>IF(AND(BF115&gt;=$L115,BG115&gt;=$M115,BH115&gt;=$N115),1,0)</f>
        <v>0</v>
      </c>
      <c r="BL115" s="6">
        <f>IF(AND(BJ115&gt;=$O115,BK115&gt;=$P115),1,0)</f>
        <v>0</v>
      </c>
      <c r="BO115" s="6">
        <f>IF(AND(BM115&gt;=$O115,BN115&gt;=$P115),1,0)</f>
        <v>0</v>
      </c>
      <c r="BS115" s="6">
        <f t="shared" si="9"/>
        <v>0</v>
      </c>
      <c r="BV115" s="6">
        <f t="shared" si="10"/>
        <v>0</v>
      </c>
      <c r="BY115" s="6">
        <f t="shared" si="11"/>
        <v>0</v>
      </c>
    </row>
    <row r="116" spans="1:77" x14ac:dyDescent="0.3">
      <c r="A116" t="s">
        <v>398</v>
      </c>
      <c r="B116" t="s">
        <v>399</v>
      </c>
      <c r="C116" s="24">
        <v>2009</v>
      </c>
      <c r="D116" s="24">
        <v>11</v>
      </c>
      <c r="E116" t="s">
        <v>287</v>
      </c>
      <c r="F116" s="1" t="s">
        <v>71</v>
      </c>
      <c r="G116" t="s">
        <v>227</v>
      </c>
      <c r="H116" s="6">
        <f>U116+AE116+AO116+AY116+BI116+BS116</f>
        <v>0</v>
      </c>
      <c r="I116" s="6">
        <f>X116+AA116+AH116+AK116+AR116+AU116+BB116+BE116+BL116+BO116+BV116+BY116</f>
        <v>0</v>
      </c>
      <c r="J116" s="24" t="str">
        <f>IF(AND(H116&gt;0,I116&gt;0,K116&gt;=Q116),"Ja","Nein")</f>
        <v>Nein</v>
      </c>
      <c r="K116" s="4">
        <f>MAX(T116,AD116,AN116,AX116,BH116,BR116)+LARGE((T116,AD116,AN116,AX116,BH116,BR116),2)+MAX(W116,Z116,AG116,AJ116,AQ116,AT116,BA116,BD116,BK116,BN116,BU116,BX116)+LARGE((W116,Z116,AG116,AJ116,AQ116,AT116,BA116,BD116,BK116,BN116,BU116,BX116),2)</f>
        <v>65.606000000000009</v>
      </c>
      <c r="L116" s="2">
        <f>VLOOKUP(C116,Quali_W[#All],4,0)</f>
        <v>0</v>
      </c>
      <c r="M116" s="4">
        <f>VLOOKUP(C116,Quali_W[#All],5,0)</f>
        <v>30.8</v>
      </c>
      <c r="N116" s="4">
        <f>VLOOKUP(C116,Quali_W[#All],6,0)</f>
        <v>40.299999999999997</v>
      </c>
      <c r="O116" s="4">
        <f>VLOOKUP(C116,Quali_W[#All],7,0)</f>
        <v>29.4</v>
      </c>
      <c r="P116" s="4">
        <f>VLOOKUP(C116,Quali_W[#All],8,0)</f>
        <v>46.3</v>
      </c>
      <c r="Q116" s="4">
        <f>VLOOKUP(C116,Quali_W[#All],9,0)</f>
        <v>173.2</v>
      </c>
      <c r="R116" s="2">
        <v>0</v>
      </c>
      <c r="S116" s="4">
        <v>19.690999999999999</v>
      </c>
      <c r="T116" s="4">
        <v>27.190999999999999</v>
      </c>
      <c r="U116" s="6">
        <v>0</v>
      </c>
      <c r="V116" s="4">
        <v>23.915000000000003</v>
      </c>
      <c r="W116" s="4">
        <v>38.415000000000006</v>
      </c>
      <c r="X116" s="6">
        <v>0</v>
      </c>
      <c r="Y116" s="4">
        <v>0</v>
      </c>
      <c r="Z116" s="4">
        <v>0</v>
      </c>
      <c r="AA116" s="6">
        <v>0</v>
      </c>
      <c r="AB116" s="2">
        <v>0</v>
      </c>
      <c r="AC116" s="4">
        <v>0</v>
      </c>
      <c r="AD116" s="4">
        <v>0</v>
      </c>
      <c r="AE116" s="6">
        <v>0</v>
      </c>
      <c r="AF116" s="4">
        <v>0</v>
      </c>
      <c r="AG116" s="4">
        <v>0</v>
      </c>
      <c r="AH116" s="6">
        <v>0</v>
      </c>
      <c r="AI116" s="4">
        <v>0</v>
      </c>
      <c r="AJ116" s="4">
        <v>0</v>
      </c>
      <c r="AK116" s="6">
        <v>0</v>
      </c>
      <c r="AL116" s="2">
        <v>0</v>
      </c>
      <c r="AM116" s="4">
        <v>0</v>
      </c>
      <c r="AN116" s="4">
        <v>0</v>
      </c>
      <c r="AO116" s="6">
        <v>0</v>
      </c>
      <c r="AP116" s="4">
        <v>0</v>
      </c>
      <c r="AQ116" s="4">
        <v>0</v>
      </c>
      <c r="AR116" s="6">
        <v>0</v>
      </c>
      <c r="AS116" s="4">
        <v>0</v>
      </c>
      <c r="AT116" s="4">
        <v>0</v>
      </c>
      <c r="AU116" s="6">
        <v>0</v>
      </c>
      <c r="AV116" s="2">
        <v>0</v>
      </c>
      <c r="AW116" s="4">
        <v>0</v>
      </c>
      <c r="AX116" s="4">
        <v>0</v>
      </c>
      <c r="AY116" s="6">
        <v>0</v>
      </c>
      <c r="AZ116" s="4">
        <v>0</v>
      </c>
      <c r="BA116" s="4">
        <v>0</v>
      </c>
      <c r="BB116" s="6">
        <v>0</v>
      </c>
      <c r="BC116" s="4">
        <v>0</v>
      </c>
      <c r="BD116" s="4">
        <v>0</v>
      </c>
      <c r="BE116" s="6">
        <v>0</v>
      </c>
      <c r="BI116" s="6">
        <f>IF(AND(BF116&gt;=$L116,BG116&gt;=$M116,BH116&gt;=$N116),1,0)</f>
        <v>0</v>
      </c>
      <c r="BL116" s="6">
        <f>IF(AND(BJ116&gt;=$O116,BK116&gt;=$P116),1,0)</f>
        <v>0</v>
      </c>
      <c r="BO116" s="6">
        <f>IF(AND(BM116&gt;=$O116,BN116&gt;=$P116),1,0)</f>
        <v>0</v>
      </c>
      <c r="BS116" s="6">
        <f t="shared" si="9"/>
        <v>0</v>
      </c>
      <c r="BV116" s="6">
        <f t="shared" si="10"/>
        <v>0</v>
      </c>
      <c r="BY116" s="6">
        <f t="shared" si="11"/>
        <v>0</v>
      </c>
    </row>
    <row r="117" spans="1:77" x14ac:dyDescent="0.3">
      <c r="A117" t="s">
        <v>94</v>
      </c>
      <c r="B117" t="s">
        <v>547</v>
      </c>
      <c r="C117" s="34">
        <v>2002</v>
      </c>
      <c r="D117" s="24">
        <v>18</v>
      </c>
      <c r="E117" t="s">
        <v>143</v>
      </c>
      <c r="F117" s="1" t="s">
        <v>71</v>
      </c>
      <c r="G117" t="s">
        <v>521</v>
      </c>
      <c r="H117" s="6">
        <f>U117+AE117+AO117+AY117+BI117+BS117</f>
        <v>0</v>
      </c>
      <c r="I117" s="6">
        <f>X117+AA117+AH117+AK117+AR117+AU117+BB117+BE117+BL117+BO117+BV117+BY117</f>
        <v>0</v>
      </c>
      <c r="J117" s="24" t="str">
        <f>IF(AND(H117&gt;0,I117&gt;0,K117&gt;=Q117),"Ja","Nein")</f>
        <v>Nein</v>
      </c>
      <c r="K117" s="4">
        <f>MAX(T117,AD117,AN117,AX117,BH117,BR117)+LARGE((T117,AD117,AN117,AX117,BH117,BR117),2)+MAX(W117,Z117,AG117,AJ117,AQ117,AT117,BA117,BD117,BK117,BN117,BU117,BX117)+LARGE((W117,Z117,AG117,AJ117,AQ117,AT117,BA117,BD117,BK117,BN117,BU117,BX117),2)</f>
        <v>61.605000000000004</v>
      </c>
      <c r="L117" s="2">
        <f>VLOOKUP(C117,Quali_W[#All],4,0)</f>
        <v>1.2</v>
      </c>
      <c r="M117" s="4">
        <f>VLOOKUP(C117,Quali_W[#All],5,0)</f>
        <v>32.200000000000003</v>
      </c>
      <c r="N117" s="4">
        <f>VLOOKUP(C117,Quali_W[#All],6,0)</f>
        <v>42.9</v>
      </c>
      <c r="O117" s="4">
        <f>VLOOKUP(C117,Quali_W[#All],7,0)</f>
        <v>30.4</v>
      </c>
      <c r="P117" s="4">
        <f>VLOOKUP(C117,Quali_W[#All],8,0)</f>
        <v>49.2</v>
      </c>
      <c r="Q117" s="4">
        <f>VLOOKUP(C117,Quali_W[#All],9,0)</f>
        <v>184.2</v>
      </c>
      <c r="R117" s="2">
        <v>0</v>
      </c>
      <c r="S117" s="4">
        <v>0</v>
      </c>
      <c r="T117" s="4">
        <v>0</v>
      </c>
      <c r="U117" s="6">
        <f>IF(AND(R117&gt;=$L117,S117&gt;=$M117,T117&gt;=$N117),1,0)</f>
        <v>0</v>
      </c>
      <c r="V117" s="4">
        <v>0</v>
      </c>
      <c r="W117" s="4">
        <v>0</v>
      </c>
      <c r="X117" s="6">
        <f>IF(AND(V117&gt;=$O117,W117&gt;=$P117),1,0)</f>
        <v>0</v>
      </c>
      <c r="Y117" s="4">
        <v>0</v>
      </c>
      <c r="Z117" s="4">
        <v>0</v>
      </c>
      <c r="AA117" s="6">
        <f>IF(AND(Y117&gt;=$O117,Z117&gt;=$P117),1,0)</f>
        <v>0</v>
      </c>
      <c r="AB117" s="2">
        <v>0</v>
      </c>
      <c r="AC117" s="4">
        <v>0</v>
      </c>
      <c r="AD117" s="4">
        <v>0</v>
      </c>
      <c r="AE117" s="6">
        <f>IF(AND(AB117&gt;=$L117,AC117&gt;=$M117,AD117&gt;=$N117),1,0)</f>
        <v>0</v>
      </c>
      <c r="AF117" s="4">
        <v>0</v>
      </c>
      <c r="AG117" s="4">
        <v>0</v>
      </c>
      <c r="AH117" s="6">
        <f>IF(AND(AF117&gt;=$O117,AG117&gt;=$P117),1,0)</f>
        <v>0</v>
      </c>
      <c r="AI117" s="4">
        <v>0</v>
      </c>
      <c r="AJ117" s="4">
        <v>0</v>
      </c>
      <c r="AK117" s="6">
        <f>IF(AND(AI117&gt;=$O117,AJ117&gt;=$P117),1,0)</f>
        <v>0</v>
      </c>
      <c r="AL117" s="2">
        <v>0</v>
      </c>
      <c r="AM117" s="4">
        <v>0</v>
      </c>
      <c r="AN117" s="4">
        <v>0</v>
      </c>
      <c r="AO117" s="6">
        <f>IF(AND(AL117&gt;=$L117,AM117&gt;=$M117,AN117&gt;=$N117),1,0)</f>
        <v>0</v>
      </c>
      <c r="AP117" s="4">
        <v>0</v>
      </c>
      <c r="AQ117" s="4">
        <v>0</v>
      </c>
      <c r="AR117" s="6">
        <f>IF(AND(AP117&gt;=$O117,AQ117&gt;=$P117),1,0)</f>
        <v>0</v>
      </c>
      <c r="AS117" s="4">
        <v>0</v>
      </c>
      <c r="AT117" s="4">
        <v>0</v>
      </c>
      <c r="AU117" s="6">
        <f>IF(AND(AS117&gt;=$O117,AT117&gt;=$P117),1,0)</f>
        <v>0</v>
      </c>
      <c r="AV117" s="2">
        <v>1.2</v>
      </c>
      <c r="AW117" s="4">
        <v>27.89</v>
      </c>
      <c r="AX117" s="4">
        <v>38.19</v>
      </c>
      <c r="AY117" s="6">
        <v>0</v>
      </c>
      <c r="AZ117" s="4">
        <v>15.815000000000001</v>
      </c>
      <c r="BA117" s="4">
        <v>23.415000000000003</v>
      </c>
      <c r="BB117" s="6">
        <v>0</v>
      </c>
      <c r="BC117" s="4">
        <v>0</v>
      </c>
      <c r="BD117" s="4">
        <v>0</v>
      </c>
      <c r="BE117" s="6">
        <v>0</v>
      </c>
      <c r="BI117" s="6">
        <f>IF(AND(BF117&gt;=$L117,BG117&gt;=$M117,BH117&gt;=$N117),1,0)</f>
        <v>0</v>
      </c>
      <c r="BL117" s="6">
        <f>IF(AND(BJ117&gt;=$O117,BK117&gt;=$P117),1,0)</f>
        <v>0</v>
      </c>
      <c r="BO117" s="6">
        <f>IF(AND(BM117&gt;=$O117,BN117&gt;=$P117),1,0)</f>
        <v>0</v>
      </c>
      <c r="BS117" s="6">
        <f t="shared" si="9"/>
        <v>0</v>
      </c>
      <c r="BV117" s="6">
        <f t="shared" si="10"/>
        <v>0</v>
      </c>
      <c r="BY117" s="6">
        <f t="shared" si="11"/>
        <v>0</v>
      </c>
    </row>
    <row r="118" spans="1:77" x14ac:dyDescent="0.3">
      <c r="A118" t="s">
        <v>382</v>
      </c>
      <c r="B118" t="s">
        <v>345</v>
      </c>
      <c r="C118" s="24">
        <v>2009</v>
      </c>
      <c r="D118" s="24">
        <v>11</v>
      </c>
      <c r="E118" t="s">
        <v>287</v>
      </c>
      <c r="F118" s="1" t="s">
        <v>71</v>
      </c>
      <c r="G118" t="s">
        <v>217</v>
      </c>
      <c r="H118" s="6">
        <f>U118+AE118+AO118+AY118+BI118+BS118</f>
        <v>0</v>
      </c>
      <c r="I118" s="6">
        <f>X118+AA118+AH118+AK118+AR118+AU118+BB118+BE118+BL118+BO118+BV118+BY118</f>
        <v>0</v>
      </c>
      <c r="J118" s="24" t="str">
        <f>IF(AND(H118&gt;0,I118&gt;0,K118&gt;=Q118),"Ja","Nein")</f>
        <v>Nein</v>
      </c>
      <c r="K118" s="4">
        <f>MAX(T118,AD118,AN118,AX118,BH118,BR118)+LARGE((T118,AD118,AN118,AX118,BH118,BR118),2)+MAX(W118,Z118,AG118,AJ118,AQ118,AT118,BA118,BD118,BK118,BN118,BU118,BX118)+LARGE((W118,Z118,AG118,AJ118,AQ118,AT118,BA118,BD118,BK118,BN118,BU118,BX118),2)</f>
        <v>61.364000000000004</v>
      </c>
      <c r="L118" s="2">
        <f>VLOOKUP(C118,Quali_W[#All],4,0)</f>
        <v>0</v>
      </c>
      <c r="M118" s="4">
        <f>VLOOKUP(C118,Quali_W[#All],5,0)</f>
        <v>30.8</v>
      </c>
      <c r="N118" s="4">
        <f>VLOOKUP(C118,Quali_W[#All],6,0)</f>
        <v>40.299999999999997</v>
      </c>
      <c r="O118" s="4">
        <f>VLOOKUP(C118,Quali_W[#All],7,0)</f>
        <v>29.4</v>
      </c>
      <c r="P118" s="4">
        <f>VLOOKUP(C118,Quali_W[#All],8,0)</f>
        <v>46.3</v>
      </c>
      <c r="Q118" s="4">
        <f>VLOOKUP(C118,Quali_W[#All],9,0)</f>
        <v>173.2</v>
      </c>
      <c r="R118" s="2">
        <v>0</v>
      </c>
      <c r="S118" s="4">
        <v>17.884</v>
      </c>
      <c r="T118" s="4">
        <v>24.384</v>
      </c>
      <c r="U118" s="6">
        <v>0</v>
      </c>
      <c r="V118" s="4">
        <v>23.880000000000003</v>
      </c>
      <c r="W118" s="4">
        <v>36.980000000000004</v>
      </c>
      <c r="X118" s="6">
        <v>0</v>
      </c>
      <c r="Y118" s="4">
        <v>0</v>
      </c>
      <c r="Z118" s="4">
        <v>0</v>
      </c>
      <c r="AA118" s="6">
        <v>0</v>
      </c>
      <c r="AB118" s="2">
        <v>0</v>
      </c>
      <c r="AC118" s="4">
        <v>0</v>
      </c>
      <c r="AD118" s="4">
        <v>0</v>
      </c>
      <c r="AE118" s="6">
        <v>0</v>
      </c>
      <c r="AF118" s="4">
        <v>0</v>
      </c>
      <c r="AG118" s="4">
        <v>0</v>
      </c>
      <c r="AH118" s="6">
        <v>0</v>
      </c>
      <c r="AI118" s="4">
        <v>0</v>
      </c>
      <c r="AJ118" s="4">
        <v>0</v>
      </c>
      <c r="AK118" s="6">
        <v>0</v>
      </c>
      <c r="AL118" s="2">
        <v>0</v>
      </c>
      <c r="AM118" s="4">
        <v>0</v>
      </c>
      <c r="AN118" s="4">
        <v>0</v>
      </c>
      <c r="AO118" s="6">
        <v>0</v>
      </c>
      <c r="AP118" s="4">
        <v>0</v>
      </c>
      <c r="AQ118" s="4">
        <v>0</v>
      </c>
      <c r="AR118" s="6">
        <v>0</v>
      </c>
      <c r="AS118" s="4">
        <v>0</v>
      </c>
      <c r="AT118" s="4">
        <v>0</v>
      </c>
      <c r="AU118" s="6">
        <v>0</v>
      </c>
      <c r="AV118" s="2">
        <v>0</v>
      </c>
      <c r="AW118" s="4">
        <v>0</v>
      </c>
      <c r="AX118" s="4">
        <v>0</v>
      </c>
      <c r="AY118" s="6">
        <v>0</v>
      </c>
      <c r="AZ118" s="4">
        <v>0</v>
      </c>
      <c r="BA118" s="4">
        <v>0</v>
      </c>
      <c r="BB118" s="6">
        <v>0</v>
      </c>
      <c r="BC118" s="4">
        <v>0</v>
      </c>
      <c r="BD118" s="4">
        <v>0</v>
      </c>
      <c r="BE118" s="6">
        <v>0</v>
      </c>
      <c r="BI118" s="6">
        <f>IF(AND(BF118&gt;=$L118,BG118&gt;=$M118,BH118&gt;=$N118),1,0)</f>
        <v>0</v>
      </c>
      <c r="BL118" s="6">
        <f>IF(AND(BJ118&gt;=$O118,BK118&gt;=$P118),1,0)</f>
        <v>0</v>
      </c>
      <c r="BO118" s="6">
        <f>IF(AND(BM118&gt;=$O118,BN118&gt;=$P118),1,0)</f>
        <v>0</v>
      </c>
      <c r="BS118" s="6">
        <f t="shared" si="9"/>
        <v>0</v>
      </c>
      <c r="BV118" s="6">
        <f t="shared" si="10"/>
        <v>0</v>
      </c>
      <c r="BY118" s="6">
        <f t="shared" si="11"/>
        <v>0</v>
      </c>
    </row>
    <row r="119" spans="1:77" x14ac:dyDescent="0.3">
      <c r="A119" t="s">
        <v>525</v>
      </c>
      <c r="B119" t="s">
        <v>386</v>
      </c>
      <c r="C119" s="34">
        <v>2003</v>
      </c>
      <c r="D119" s="24">
        <v>17</v>
      </c>
      <c r="E119" t="s">
        <v>526</v>
      </c>
      <c r="F119" s="1" t="s">
        <v>71</v>
      </c>
      <c r="G119" t="s">
        <v>511</v>
      </c>
      <c r="H119" s="6">
        <f>U119+AE119+AO119+AY119+BI119+BS119</f>
        <v>0</v>
      </c>
      <c r="I119" s="6">
        <f>X119+AA119+AH119+AK119+AR119+AU119+BB119+BE119+BL119+BO119+BV119+BY119</f>
        <v>0</v>
      </c>
      <c r="J119" s="24" t="str">
        <f>IF(AND(H119&gt;0,I119&gt;0,K119&gt;=Q119),"Ja","Nein")</f>
        <v>Nein</v>
      </c>
      <c r="K119" s="4">
        <f>MAX(T119,AD119,AN119,AX119,BH119,BR119)+LARGE((T119,AD119,AN119,AX119,BH119,BR119),2)+MAX(W119,Z119,AG119,AJ119,AQ119,AT119,BA119,BD119,BK119,BN119,BU119,BX119)+LARGE((W119,Z119,AG119,AJ119,AQ119,AT119,BA119,BD119,BK119,BN119,BU119,BX119),2)</f>
        <v>60.784999999999997</v>
      </c>
      <c r="L119" s="2">
        <f>VLOOKUP(C119,Quali_W[#All],4,0)</f>
        <v>0</v>
      </c>
      <c r="M119" s="4">
        <f>VLOOKUP(C119,Quali_W[#All],5,0)</f>
        <v>32.200000000000003</v>
      </c>
      <c r="N119" s="4">
        <f>VLOOKUP(C119,Quali_W[#All],6,0)</f>
        <v>41.7</v>
      </c>
      <c r="O119" s="4">
        <f>VLOOKUP(C119,Quali_W[#All],7,0)</f>
        <v>30.3</v>
      </c>
      <c r="P119" s="4">
        <f>VLOOKUP(C119,Quali_W[#All],8,0)</f>
        <v>48.7</v>
      </c>
      <c r="Q119" s="4">
        <f>VLOOKUP(C119,Quali_W[#All],9,0)</f>
        <v>180.8</v>
      </c>
      <c r="R119" s="2">
        <v>0</v>
      </c>
      <c r="S119" s="4">
        <v>0</v>
      </c>
      <c r="T119" s="4">
        <v>0</v>
      </c>
      <c r="U119" s="6">
        <f>IF(AND(R119&gt;=$L119,S119&gt;=$M119,T119&gt;=$N119),1,0)</f>
        <v>0</v>
      </c>
      <c r="V119" s="4">
        <v>0</v>
      </c>
      <c r="W119" s="4">
        <v>0</v>
      </c>
      <c r="X119" s="6">
        <f>IF(AND(V119&gt;=$O119,W119&gt;=$P119),1,0)</f>
        <v>0</v>
      </c>
      <c r="Y119" s="4">
        <v>0</v>
      </c>
      <c r="Z119" s="4">
        <v>0</v>
      </c>
      <c r="AA119" s="6">
        <f>IF(AND(Y119&gt;=$O119,Z119&gt;=$P119),1,0)</f>
        <v>0</v>
      </c>
      <c r="AB119" s="2">
        <v>0</v>
      </c>
      <c r="AC119" s="4">
        <v>0</v>
      </c>
      <c r="AD119" s="4">
        <v>0</v>
      </c>
      <c r="AE119" s="6">
        <f>IF(AND(AB119&gt;=$L119,AC119&gt;=$M119,AD119&gt;=$N119),1,0)</f>
        <v>0</v>
      </c>
      <c r="AF119" s="4">
        <v>0</v>
      </c>
      <c r="AG119" s="4">
        <v>0</v>
      </c>
      <c r="AH119" s="6">
        <f>IF(AND(AF119&gt;=$O119,AG119&gt;=$P119),1,0)</f>
        <v>0</v>
      </c>
      <c r="AI119" s="4">
        <v>0</v>
      </c>
      <c r="AJ119" s="4">
        <v>0</v>
      </c>
      <c r="AK119" s="6">
        <f>IF(AND(AI119&gt;=$O119,AJ119&gt;=$P119),1,0)</f>
        <v>0</v>
      </c>
      <c r="AL119" s="2">
        <v>0</v>
      </c>
      <c r="AM119" s="4">
        <v>0</v>
      </c>
      <c r="AN119" s="4">
        <v>0</v>
      </c>
      <c r="AO119" s="6">
        <f>IF(AND(AL119&gt;=$L119,AM119&gt;=$M119,AN119&gt;=$N119),1,0)</f>
        <v>0</v>
      </c>
      <c r="AP119" s="4">
        <v>0</v>
      </c>
      <c r="AQ119" s="4">
        <v>0</v>
      </c>
      <c r="AR119" s="6">
        <f>IF(AND(AP119&gt;=$O119,AQ119&gt;=$P119),1,0)</f>
        <v>0</v>
      </c>
      <c r="AS119" s="4">
        <v>0</v>
      </c>
      <c r="AT119" s="4">
        <v>0</v>
      </c>
      <c r="AU119" s="6">
        <f>IF(AND(AS119&gt;=$O119,AT119&gt;=$P119),1,0)</f>
        <v>0</v>
      </c>
      <c r="AV119" s="2">
        <v>0</v>
      </c>
      <c r="AW119" s="4">
        <v>14.66</v>
      </c>
      <c r="AX119" s="4">
        <v>19.36</v>
      </c>
      <c r="AY119" s="6">
        <v>0</v>
      </c>
      <c r="AZ119" s="4">
        <v>26.924999999999997</v>
      </c>
      <c r="BA119" s="4">
        <v>41.424999999999997</v>
      </c>
      <c r="BB119" s="6">
        <v>0</v>
      </c>
      <c r="BC119" s="4">
        <v>0</v>
      </c>
      <c r="BD119" s="4">
        <v>0</v>
      </c>
      <c r="BE119" s="6">
        <v>0</v>
      </c>
      <c r="BI119" s="6">
        <f>IF(AND(BF119&gt;=$L119,BG119&gt;=$M119,BH119&gt;=$N119),1,0)</f>
        <v>0</v>
      </c>
      <c r="BL119" s="6">
        <f>IF(AND(BJ119&gt;=$O119,BK119&gt;=$P119),1,0)</f>
        <v>0</v>
      </c>
      <c r="BO119" s="6">
        <f>IF(AND(BM119&gt;=$O119,BN119&gt;=$P119),1,0)</f>
        <v>0</v>
      </c>
      <c r="BS119" s="6">
        <f t="shared" si="9"/>
        <v>0</v>
      </c>
      <c r="BV119" s="6">
        <f t="shared" si="10"/>
        <v>0</v>
      </c>
      <c r="BY119" s="6">
        <f t="shared" si="11"/>
        <v>0</v>
      </c>
    </row>
    <row r="120" spans="1:77" x14ac:dyDescent="0.3">
      <c r="A120" t="s">
        <v>320</v>
      </c>
      <c r="B120" t="s">
        <v>321</v>
      </c>
      <c r="C120" s="24">
        <v>2002</v>
      </c>
      <c r="D120" s="24">
        <v>18</v>
      </c>
      <c r="E120" t="s">
        <v>287</v>
      </c>
      <c r="F120" s="1" t="s">
        <v>71</v>
      </c>
      <c r="G120" t="s">
        <v>161</v>
      </c>
      <c r="H120" s="6">
        <f>U120+AE120+AO120+AY120+BI120+BS120</f>
        <v>0</v>
      </c>
      <c r="I120" s="6">
        <f>X120+AA120+AH120+AK120+AR120+AU120+BB120+BE120+BL120+BO120+BV120+BY120</f>
        <v>0</v>
      </c>
      <c r="J120" s="24" t="str">
        <f>IF(AND(H120&gt;0,I120&gt;0,K120&gt;=Q120),"Ja","Nein")</f>
        <v>Nein</v>
      </c>
      <c r="K120" s="4">
        <f>MAX(T120,AD120,AN120,AX120,BH120,BR120)+LARGE((T120,AD120,AN120,AX120,BH120,BR120),2)+MAX(W120,Z120,AG120,AJ120,AQ120,AT120,BA120,BD120,BK120,BN120,BU120,BX120)+LARGE((W120,Z120,AG120,AJ120,AQ120,AT120,BA120,BD120,BK120,BN120,BU120,BX120),2)</f>
        <v>55.818000000000005</v>
      </c>
      <c r="L120" s="2">
        <f>VLOOKUP(C120,Quali_W[#All],4,0)</f>
        <v>1.2</v>
      </c>
      <c r="M120" s="4">
        <f>VLOOKUP(C120,Quali_W[#All],5,0)</f>
        <v>32.200000000000003</v>
      </c>
      <c r="N120" s="4">
        <f>VLOOKUP(C120,Quali_W[#All],6,0)</f>
        <v>42.9</v>
      </c>
      <c r="O120" s="4">
        <f>VLOOKUP(C120,Quali_W[#All],7,0)</f>
        <v>30.4</v>
      </c>
      <c r="P120" s="4">
        <f>VLOOKUP(C120,Quali_W[#All],8,0)</f>
        <v>49.2</v>
      </c>
      <c r="Q120" s="4">
        <f>VLOOKUP(C120,Quali_W[#All],9,0)</f>
        <v>184.2</v>
      </c>
      <c r="R120" s="2">
        <v>1.4</v>
      </c>
      <c r="S120" s="4">
        <v>28.01</v>
      </c>
      <c r="T120" s="4">
        <v>38.410000000000004</v>
      </c>
      <c r="U120" s="6">
        <v>0</v>
      </c>
      <c r="V120" s="4">
        <v>11.308</v>
      </c>
      <c r="W120" s="4">
        <v>17.408000000000001</v>
      </c>
      <c r="X120" s="6">
        <v>0</v>
      </c>
      <c r="Y120" s="4">
        <v>0</v>
      </c>
      <c r="Z120" s="4">
        <v>0</v>
      </c>
      <c r="AA120" s="6">
        <v>0</v>
      </c>
      <c r="AB120" s="2">
        <v>0</v>
      </c>
      <c r="AC120" s="4">
        <v>0</v>
      </c>
      <c r="AD120" s="4">
        <v>0</v>
      </c>
      <c r="AE120" s="6">
        <v>0</v>
      </c>
      <c r="AF120" s="4">
        <v>0</v>
      </c>
      <c r="AG120" s="4">
        <v>0</v>
      </c>
      <c r="AH120" s="6">
        <v>0</v>
      </c>
      <c r="AI120" s="4">
        <v>0</v>
      </c>
      <c r="AJ120" s="4">
        <v>0</v>
      </c>
      <c r="AK120" s="6">
        <v>0</v>
      </c>
      <c r="AL120" s="2">
        <v>0</v>
      </c>
      <c r="AM120" s="4">
        <v>0</v>
      </c>
      <c r="AN120" s="4">
        <v>0</v>
      </c>
      <c r="AO120" s="6">
        <v>0</v>
      </c>
      <c r="AP120" s="4">
        <v>0</v>
      </c>
      <c r="AQ120" s="4">
        <v>0</v>
      </c>
      <c r="AR120" s="6">
        <v>0</v>
      </c>
      <c r="AS120" s="4">
        <v>0</v>
      </c>
      <c r="AT120" s="4">
        <v>0</v>
      </c>
      <c r="AU120" s="6">
        <v>0</v>
      </c>
      <c r="AV120" s="2">
        <v>0</v>
      </c>
      <c r="AW120" s="4">
        <v>0</v>
      </c>
      <c r="AX120" s="4">
        <v>0</v>
      </c>
      <c r="AY120" s="6">
        <v>0</v>
      </c>
      <c r="AZ120" s="4">
        <v>0</v>
      </c>
      <c r="BA120" s="4">
        <v>0</v>
      </c>
      <c r="BB120" s="6">
        <v>0</v>
      </c>
      <c r="BC120" s="4">
        <v>0</v>
      </c>
      <c r="BD120" s="4">
        <v>0</v>
      </c>
      <c r="BE120" s="6">
        <v>0</v>
      </c>
      <c r="BI120" s="6">
        <f>IF(AND(BF120&gt;=$L120,BG120&gt;=$M120,BH120&gt;=$N120),1,0)</f>
        <v>0</v>
      </c>
      <c r="BL120" s="6">
        <f>IF(AND(BJ120&gt;=$O120,BK120&gt;=$P120),1,0)</f>
        <v>0</v>
      </c>
      <c r="BO120" s="6">
        <f>IF(AND(BM120&gt;=$O120,BN120&gt;=$P120),1,0)</f>
        <v>0</v>
      </c>
      <c r="BS120" s="6">
        <f t="shared" si="9"/>
        <v>0</v>
      </c>
      <c r="BV120" s="6">
        <f t="shared" si="10"/>
        <v>0</v>
      </c>
      <c r="BY120" s="6">
        <f t="shared" si="11"/>
        <v>0</v>
      </c>
    </row>
    <row r="121" spans="1:77" x14ac:dyDescent="0.3">
      <c r="A121" t="s">
        <v>388</v>
      </c>
      <c r="B121" t="s">
        <v>389</v>
      </c>
      <c r="C121" s="24">
        <v>2007</v>
      </c>
      <c r="D121" s="24">
        <v>13</v>
      </c>
      <c r="E121" t="s">
        <v>280</v>
      </c>
      <c r="F121" s="1" t="s">
        <v>71</v>
      </c>
      <c r="G121" t="s">
        <v>221</v>
      </c>
      <c r="H121" s="6">
        <f>U121+AE121+AO121+AY121+BI121+BS121</f>
        <v>0</v>
      </c>
      <c r="I121" s="6">
        <f>X121+AA121+AH121+AK121+AR121+AU121+BB121+BE121+BL121+BO121+BV121+BY121</f>
        <v>0</v>
      </c>
      <c r="J121" s="24" t="str">
        <f>IF(AND(H121&gt;0,I121&gt;0,K121&gt;=Q121),"Ja","Nein")</f>
        <v>Nein</v>
      </c>
      <c r="K121" s="4">
        <f>MAX(T121,AD121,AN121,AX121,BH121,BR121)+LARGE((T121,AD121,AN121,AX121,BH121,BR121),2)+MAX(W121,Z121,AG121,AJ121,AQ121,AT121,BA121,BD121,BK121,BN121,BU121,BX121)+LARGE((W121,Z121,AG121,AJ121,AQ121,AT121,BA121,BD121,BK121,BN121,BU121,BX121),2)</f>
        <v>47.244</v>
      </c>
      <c r="L121" s="2">
        <f>VLOOKUP(C121,Quali_W[#All],4,0)</f>
        <v>0</v>
      </c>
      <c r="M121" s="4">
        <f>VLOOKUP(C121,Quali_W[#All],5,0)</f>
        <v>31.6</v>
      </c>
      <c r="N121" s="4">
        <f>VLOOKUP(C121,Quali_W[#All],6,0)</f>
        <v>41.1</v>
      </c>
      <c r="O121" s="4">
        <f>VLOOKUP(C121,Quali_W[#All],7,0)</f>
        <v>29.6</v>
      </c>
      <c r="P121" s="4">
        <f>VLOOKUP(C121,Quali_W[#All],8,0)</f>
        <v>46.7</v>
      </c>
      <c r="Q121" s="4">
        <f>VLOOKUP(C121,Quali_W[#All],9,0)</f>
        <v>175.6</v>
      </c>
      <c r="R121" s="2">
        <v>0</v>
      </c>
      <c r="S121" s="4">
        <v>28.935000000000002</v>
      </c>
      <c r="T121" s="4">
        <v>38.234999999999999</v>
      </c>
      <c r="U121" s="6">
        <v>0</v>
      </c>
      <c r="V121" s="4">
        <v>5.4089999999999998</v>
      </c>
      <c r="W121" s="4">
        <v>9.0090000000000003</v>
      </c>
      <c r="X121" s="6">
        <v>0</v>
      </c>
      <c r="Y121" s="4">
        <v>0</v>
      </c>
      <c r="Z121" s="4">
        <v>0</v>
      </c>
      <c r="AA121" s="6">
        <v>0</v>
      </c>
      <c r="AB121" s="2">
        <v>0</v>
      </c>
      <c r="AC121" s="4">
        <v>0</v>
      </c>
      <c r="AD121" s="4">
        <v>0</v>
      </c>
      <c r="AE121" s="6">
        <v>0</v>
      </c>
      <c r="AF121" s="4">
        <v>0</v>
      </c>
      <c r="AG121" s="4">
        <v>0</v>
      </c>
      <c r="AH121" s="6">
        <v>0</v>
      </c>
      <c r="AI121" s="4">
        <v>0</v>
      </c>
      <c r="AJ121" s="4">
        <v>0</v>
      </c>
      <c r="AK121" s="6">
        <v>0</v>
      </c>
      <c r="AL121" s="2">
        <v>0</v>
      </c>
      <c r="AM121" s="4">
        <v>0</v>
      </c>
      <c r="AN121" s="4">
        <v>0</v>
      </c>
      <c r="AO121" s="6">
        <v>0</v>
      </c>
      <c r="AP121" s="4">
        <v>0</v>
      </c>
      <c r="AQ121" s="4">
        <v>0</v>
      </c>
      <c r="AR121" s="6">
        <v>0</v>
      </c>
      <c r="AS121" s="4">
        <v>0</v>
      </c>
      <c r="AT121" s="4">
        <v>0</v>
      </c>
      <c r="AU121" s="6">
        <v>0</v>
      </c>
      <c r="AV121" s="2">
        <v>0</v>
      </c>
      <c r="AW121" s="4">
        <v>0</v>
      </c>
      <c r="AX121" s="4">
        <v>0</v>
      </c>
      <c r="AY121" s="6">
        <v>0</v>
      </c>
      <c r="AZ121" s="4">
        <v>0</v>
      </c>
      <c r="BA121" s="4">
        <v>0</v>
      </c>
      <c r="BB121" s="6">
        <v>0</v>
      </c>
      <c r="BC121" s="4">
        <v>0</v>
      </c>
      <c r="BD121" s="4">
        <v>0</v>
      </c>
      <c r="BE121" s="6">
        <v>0</v>
      </c>
      <c r="BI121" s="6">
        <f>IF(AND(BF121&gt;=$L121,BG121&gt;=$M121,BH121&gt;=$N121),1,0)</f>
        <v>0</v>
      </c>
      <c r="BL121" s="6">
        <f>IF(AND(BJ121&gt;=$O121,BK121&gt;=$P121),1,0)</f>
        <v>0</v>
      </c>
      <c r="BO121" s="6">
        <f>IF(AND(BM121&gt;=$O121,BN121&gt;=$P121),1,0)</f>
        <v>0</v>
      </c>
      <c r="BS121" s="6">
        <f t="shared" si="9"/>
        <v>0</v>
      </c>
      <c r="BV121" s="6">
        <f t="shared" si="10"/>
        <v>0</v>
      </c>
      <c r="BY121" s="6">
        <f t="shared" si="11"/>
        <v>0</v>
      </c>
    </row>
    <row r="122" spans="1:77" x14ac:dyDescent="0.3">
      <c r="A122" t="s">
        <v>550</v>
      </c>
      <c r="B122" t="s">
        <v>374</v>
      </c>
      <c r="C122" s="34">
        <v>2002</v>
      </c>
      <c r="D122" s="24">
        <v>18</v>
      </c>
      <c r="E122" t="s">
        <v>551</v>
      </c>
      <c r="F122" s="1" t="s">
        <v>71</v>
      </c>
      <c r="G122" t="s">
        <v>519</v>
      </c>
      <c r="H122" s="6">
        <f>U122+AE122+AO122+AY122+BI122+BS122</f>
        <v>0</v>
      </c>
      <c r="I122" s="6">
        <f>X122+AA122+AH122+AK122+AR122+AU122+BB122+BE122+BL122+BO122+BV122+BY122</f>
        <v>0</v>
      </c>
      <c r="J122" s="24" t="str">
        <f>IF(AND(H122&gt;0,I122&gt;0,K122&gt;=Q122),"Ja","Nein")</f>
        <v>Nein</v>
      </c>
      <c r="K122" s="4">
        <f>MAX(T122,AD122,AN122,AX122,BH122,BR122)+LARGE((T122,AD122,AN122,AX122,BH122,BR122),2)+MAX(W122,Z122,AG122,AJ122,AQ122,AT122,BA122,BD122,BK122,BN122,BU122,BX122)+LARGE((W122,Z122,AG122,AJ122,AQ122,AT122,BA122,BD122,BK122,BN122,BU122,BX122),2)</f>
        <v>43.625</v>
      </c>
      <c r="L122" s="2">
        <f>VLOOKUP(C122,Quali_W[#All],4,0)</f>
        <v>1.2</v>
      </c>
      <c r="M122" s="4">
        <f>VLOOKUP(C122,Quali_W[#All],5,0)</f>
        <v>32.200000000000003</v>
      </c>
      <c r="N122" s="4">
        <f>VLOOKUP(C122,Quali_W[#All],6,0)</f>
        <v>42.9</v>
      </c>
      <c r="O122" s="4">
        <f>VLOOKUP(C122,Quali_W[#All],7,0)</f>
        <v>30.4</v>
      </c>
      <c r="P122" s="4">
        <f>VLOOKUP(C122,Quali_W[#All],8,0)</f>
        <v>49.2</v>
      </c>
      <c r="Q122" s="4">
        <f>VLOOKUP(C122,Quali_W[#All],9,0)</f>
        <v>184.2</v>
      </c>
      <c r="R122" s="2">
        <v>0</v>
      </c>
      <c r="S122" s="4">
        <v>0</v>
      </c>
      <c r="T122" s="4">
        <v>0</v>
      </c>
      <c r="U122" s="6">
        <f>IF(AND(R122&gt;=$L122,S122&gt;=$M122,T122&gt;=$N122),1,0)</f>
        <v>0</v>
      </c>
      <c r="V122" s="4">
        <v>0</v>
      </c>
      <c r="W122" s="4">
        <v>0</v>
      </c>
      <c r="X122" s="6">
        <f>IF(AND(V122&gt;=$O122,W122&gt;=$P122),1,0)</f>
        <v>0</v>
      </c>
      <c r="Y122" s="4">
        <v>0</v>
      </c>
      <c r="Z122" s="4">
        <v>0</v>
      </c>
      <c r="AA122" s="6">
        <f>IF(AND(Y122&gt;=$O122,Z122&gt;=$P122),1,0)</f>
        <v>0</v>
      </c>
      <c r="AB122" s="2">
        <v>0</v>
      </c>
      <c r="AC122" s="4">
        <v>0</v>
      </c>
      <c r="AD122" s="4">
        <v>0</v>
      </c>
      <c r="AE122" s="6">
        <f>IF(AND(AB122&gt;=$L122,AC122&gt;=$M122,AD122&gt;=$N122),1,0)</f>
        <v>0</v>
      </c>
      <c r="AF122" s="4">
        <v>0</v>
      </c>
      <c r="AG122" s="4">
        <v>0</v>
      </c>
      <c r="AH122" s="6">
        <f>IF(AND(AF122&gt;=$O122,AG122&gt;=$P122),1,0)</f>
        <v>0</v>
      </c>
      <c r="AI122" s="4">
        <v>0</v>
      </c>
      <c r="AJ122" s="4">
        <v>0</v>
      </c>
      <c r="AK122" s="6">
        <f>IF(AND(AI122&gt;=$O122,AJ122&gt;=$P122),1,0)</f>
        <v>0</v>
      </c>
      <c r="AL122" s="2">
        <v>0</v>
      </c>
      <c r="AM122" s="4">
        <v>0</v>
      </c>
      <c r="AN122" s="4">
        <v>0</v>
      </c>
      <c r="AO122" s="6">
        <f>IF(AND(AL122&gt;=$L122,AM122&gt;=$M122,AN122&gt;=$N122),1,0)</f>
        <v>0</v>
      </c>
      <c r="AP122" s="4">
        <v>0</v>
      </c>
      <c r="AQ122" s="4">
        <v>0</v>
      </c>
      <c r="AR122" s="6">
        <f>IF(AND(AP122&gt;=$O122,AQ122&gt;=$P122),1,0)</f>
        <v>0</v>
      </c>
      <c r="AS122" s="4">
        <v>0</v>
      </c>
      <c r="AT122" s="4">
        <v>0</v>
      </c>
      <c r="AU122" s="6">
        <f>IF(AND(AS122&gt;=$O122,AT122&gt;=$P122),1,0)</f>
        <v>0</v>
      </c>
      <c r="AV122" s="2">
        <v>0</v>
      </c>
      <c r="AW122" s="4">
        <v>0</v>
      </c>
      <c r="AX122" s="4">
        <v>0</v>
      </c>
      <c r="AY122" s="6">
        <v>0</v>
      </c>
      <c r="AZ122" s="4">
        <v>26.725000000000001</v>
      </c>
      <c r="BA122" s="4">
        <v>43.625</v>
      </c>
      <c r="BB122" s="6">
        <v>0</v>
      </c>
      <c r="BC122" s="4">
        <v>0</v>
      </c>
      <c r="BD122" s="4">
        <v>0</v>
      </c>
      <c r="BE122" s="6">
        <v>0</v>
      </c>
      <c r="BI122" s="6">
        <f>IF(AND(BF122&gt;=$L122,BG122&gt;=$M122,BH122&gt;=$N122),1,0)</f>
        <v>0</v>
      </c>
      <c r="BL122" s="6">
        <f>IF(AND(BJ122&gt;=$O122,BK122&gt;=$P122),1,0)</f>
        <v>0</v>
      </c>
      <c r="BO122" s="6">
        <f>IF(AND(BM122&gt;=$O122,BN122&gt;=$P122),1,0)</f>
        <v>0</v>
      </c>
      <c r="BS122" s="6">
        <f t="shared" si="9"/>
        <v>0</v>
      </c>
      <c r="BV122" s="6">
        <f t="shared" si="10"/>
        <v>0</v>
      </c>
      <c r="BY122" s="6">
        <f t="shared" si="11"/>
        <v>0</v>
      </c>
    </row>
    <row r="123" spans="1:77" x14ac:dyDescent="0.3">
      <c r="A123" t="s">
        <v>563</v>
      </c>
      <c r="B123" t="s">
        <v>564</v>
      </c>
      <c r="C123" s="34">
        <v>2007</v>
      </c>
      <c r="D123" s="24">
        <v>13</v>
      </c>
      <c r="E123" t="s">
        <v>143</v>
      </c>
      <c r="F123" s="1" t="s">
        <v>71</v>
      </c>
      <c r="G123" t="s">
        <v>485</v>
      </c>
      <c r="H123" s="6">
        <f>U123+AE123+AO123+AY123+BI123+BS123</f>
        <v>0</v>
      </c>
      <c r="I123" s="6">
        <f>X123+AA123+AH123+AK123+AR123+AU123+BB123+BE123+BL123+BO123+BV123+BY123</f>
        <v>0</v>
      </c>
      <c r="J123" s="24" t="str">
        <f>IF(AND(H123&gt;0,I123&gt;0,K123&gt;=Q123),"Ja","Nein")</f>
        <v>Nein</v>
      </c>
      <c r="K123" s="4">
        <f>MAX(T123,AD123,AN123,AX123,BH123,BR123)+LARGE((T123,AD123,AN123,AX123,BH123,BR123),2)+MAX(W123,Z123,AG123,AJ123,AQ123,AT123,BA123,BD123,BK123,BN123,BU123,BX123)+LARGE((W123,Z123,AG123,AJ123,AQ123,AT123,BA123,BD123,BK123,BN123,BU123,BX123),2)</f>
        <v>42.984000000000002</v>
      </c>
      <c r="L123" s="2">
        <f>VLOOKUP(C123,Quali_W[#All],4,0)</f>
        <v>0</v>
      </c>
      <c r="M123" s="4">
        <f>VLOOKUP(C123,Quali_W[#All],5,0)</f>
        <v>31.6</v>
      </c>
      <c r="N123" s="4">
        <f>VLOOKUP(C123,Quali_W[#All],6,0)</f>
        <v>41.1</v>
      </c>
      <c r="O123" s="4">
        <f>VLOOKUP(C123,Quali_W[#All],7,0)</f>
        <v>29.6</v>
      </c>
      <c r="P123" s="4">
        <f>VLOOKUP(C123,Quali_W[#All],8,0)</f>
        <v>46.7</v>
      </c>
      <c r="Q123" s="4">
        <f>VLOOKUP(C123,Quali_W[#All],9,0)</f>
        <v>175.6</v>
      </c>
      <c r="R123" s="2">
        <v>0</v>
      </c>
      <c r="S123" s="4">
        <v>0</v>
      </c>
      <c r="T123" s="4">
        <v>0</v>
      </c>
      <c r="U123" s="6">
        <f>IF(AND(R123&gt;=$L123,S123&gt;=$M123,T123&gt;=$N123),1,0)</f>
        <v>0</v>
      </c>
      <c r="V123" s="4">
        <v>0</v>
      </c>
      <c r="W123" s="4">
        <v>0</v>
      </c>
      <c r="X123" s="6">
        <f>IF(AND(V123&gt;=$O123,W123&gt;=$P123),1,0)</f>
        <v>0</v>
      </c>
      <c r="Y123" s="4">
        <v>0</v>
      </c>
      <c r="Z123" s="4">
        <v>0</v>
      </c>
      <c r="AA123" s="6">
        <f>IF(AND(Y123&gt;=$O123,Z123&gt;=$P123),1,0)</f>
        <v>0</v>
      </c>
      <c r="AB123" s="2">
        <v>0</v>
      </c>
      <c r="AC123" s="4">
        <v>0</v>
      </c>
      <c r="AD123" s="4">
        <v>0</v>
      </c>
      <c r="AE123" s="6">
        <f>IF(AND(AB123&gt;=$L123,AC123&gt;=$M123,AD123&gt;=$N123),1,0)</f>
        <v>0</v>
      </c>
      <c r="AF123" s="4">
        <v>0</v>
      </c>
      <c r="AG123" s="4">
        <v>0</v>
      </c>
      <c r="AH123" s="6">
        <f>IF(AND(AF123&gt;=$O123,AG123&gt;=$P123),1,0)</f>
        <v>0</v>
      </c>
      <c r="AI123" s="4">
        <v>0</v>
      </c>
      <c r="AJ123" s="4">
        <v>0</v>
      </c>
      <c r="AK123" s="6">
        <f>IF(AND(AI123&gt;=$O123,AJ123&gt;=$P123),1,0)</f>
        <v>0</v>
      </c>
      <c r="AL123" s="2">
        <v>0</v>
      </c>
      <c r="AM123" s="4">
        <v>0</v>
      </c>
      <c r="AN123" s="4">
        <v>0</v>
      </c>
      <c r="AO123" s="6">
        <f>IF(AND(AL123&gt;=$L123,AM123&gt;=$M123,AN123&gt;=$N123),1,0)</f>
        <v>0</v>
      </c>
      <c r="AP123" s="4">
        <v>0</v>
      </c>
      <c r="AQ123" s="4">
        <v>0</v>
      </c>
      <c r="AR123" s="6">
        <f>IF(AND(AP123&gt;=$O123,AQ123&gt;=$P123),1,0)</f>
        <v>0</v>
      </c>
      <c r="AS123" s="4">
        <v>0</v>
      </c>
      <c r="AT123" s="4">
        <v>0</v>
      </c>
      <c r="AU123" s="6">
        <f>IF(AND(AS123&gt;=$O123,AT123&gt;=$P123),1,0)</f>
        <v>0</v>
      </c>
      <c r="AV123" s="2">
        <v>0</v>
      </c>
      <c r="AW123" s="4">
        <v>24.645000000000003</v>
      </c>
      <c r="AX123" s="4">
        <v>34.145000000000003</v>
      </c>
      <c r="AY123" s="6">
        <v>0</v>
      </c>
      <c r="AZ123" s="4">
        <v>5.0389999999999997</v>
      </c>
      <c r="BA123" s="4">
        <v>8.8389999999999986</v>
      </c>
      <c r="BB123" s="6">
        <v>0</v>
      </c>
      <c r="BC123" s="4">
        <v>0</v>
      </c>
      <c r="BD123" s="4">
        <v>0</v>
      </c>
      <c r="BE123" s="6">
        <v>0</v>
      </c>
      <c r="BI123" s="6">
        <f>IF(AND(BF123&gt;=$L123,BG123&gt;=$M123,BH123&gt;=$N123),1,0)</f>
        <v>0</v>
      </c>
      <c r="BL123" s="6">
        <f>IF(AND(BJ123&gt;=$O123,BK123&gt;=$P123),1,0)</f>
        <v>0</v>
      </c>
      <c r="BO123" s="6">
        <f>IF(AND(BM123&gt;=$O123,BN123&gt;=$P123),1,0)</f>
        <v>0</v>
      </c>
      <c r="BS123" s="6">
        <f t="shared" si="9"/>
        <v>0</v>
      </c>
      <c r="BV123" s="6">
        <f t="shared" si="10"/>
        <v>0</v>
      </c>
      <c r="BY123" s="6">
        <f t="shared" si="11"/>
        <v>0</v>
      </c>
    </row>
    <row r="124" spans="1:77" x14ac:dyDescent="0.3">
      <c r="A124" t="s">
        <v>431</v>
      </c>
      <c r="B124" t="s">
        <v>437</v>
      </c>
      <c r="C124" s="24">
        <v>2001</v>
      </c>
      <c r="D124" s="24">
        <v>19</v>
      </c>
      <c r="E124" t="s">
        <v>140</v>
      </c>
      <c r="F124" s="1" t="s">
        <v>71</v>
      </c>
      <c r="G124" t="s">
        <v>425</v>
      </c>
      <c r="H124" s="6">
        <f>U124+AE124+AO124+AY124+BI124+BS124</f>
        <v>0</v>
      </c>
      <c r="I124" s="6">
        <f>X124+AA124+AH124+AK124+AR124+AU124+BB124+BE124+BL124+BO124+BV124+BY124</f>
        <v>0</v>
      </c>
      <c r="J124" s="24" t="str">
        <f>IF(AND(H124&gt;0,I124&gt;0,K124&gt;=Q124),"Ja","Nein")</f>
        <v>Nein</v>
      </c>
      <c r="K124" s="4">
        <f>MAX(T124,AD124,AN124,AX124,BH124,BR124)+LARGE((T124,AD124,AN124,AX124,BH124,BR124),2)+MAX(W124,Z124,AG124,AJ124,AQ124,AT124,BA124,BD124,BK124,BN124,BU124,BX124)+LARGE((W124,Z124,AG124,AJ124,AQ124,AT124,BA124,BD124,BK124,BN124,BU124,BX124),2)</f>
        <v>40.475000000000001</v>
      </c>
      <c r="L124" s="2">
        <f>VLOOKUP(C124,Quali_W[#All],4,0)</f>
        <v>1.5</v>
      </c>
      <c r="M124" s="4">
        <f>VLOOKUP(C124,Quali_W[#All],5,0)</f>
        <v>32.6</v>
      </c>
      <c r="N124" s="4">
        <f>VLOOKUP(C124,Quali_W[#All],6,0)</f>
        <v>43.6</v>
      </c>
      <c r="O124" s="4">
        <f>VLOOKUP(C124,Quali_W[#All],7,0)</f>
        <v>30.5</v>
      </c>
      <c r="P124" s="4">
        <f>VLOOKUP(C124,Quali_W[#All],8,0)</f>
        <v>50</v>
      </c>
      <c r="Q124" s="4">
        <f>VLOOKUP(C124,Quali_W[#All],9,0)</f>
        <v>187.2</v>
      </c>
      <c r="R124" s="2">
        <v>0</v>
      </c>
      <c r="S124" s="4">
        <v>0</v>
      </c>
      <c r="T124" s="4">
        <v>0</v>
      </c>
      <c r="U124" s="6">
        <v>0</v>
      </c>
      <c r="V124" s="4">
        <v>0</v>
      </c>
      <c r="W124" s="4">
        <v>0</v>
      </c>
      <c r="X124" s="6">
        <v>0</v>
      </c>
      <c r="Y124" s="4">
        <v>0</v>
      </c>
      <c r="Z124" s="4">
        <v>0</v>
      </c>
      <c r="AA124" s="6">
        <v>0</v>
      </c>
      <c r="AB124" s="2">
        <v>0</v>
      </c>
      <c r="AC124" s="4">
        <v>0</v>
      </c>
      <c r="AD124" s="4">
        <v>0</v>
      </c>
      <c r="AE124" s="6">
        <v>0</v>
      </c>
      <c r="AF124" s="4">
        <v>0</v>
      </c>
      <c r="AG124" s="4">
        <v>0</v>
      </c>
      <c r="AH124" s="6">
        <v>0</v>
      </c>
      <c r="AI124" s="4">
        <v>0</v>
      </c>
      <c r="AJ124" s="4">
        <v>0</v>
      </c>
      <c r="AK124" s="6">
        <v>0</v>
      </c>
      <c r="AL124" s="2">
        <v>1.5</v>
      </c>
      <c r="AM124" s="4">
        <v>29.155000000000001</v>
      </c>
      <c r="AN124" s="4">
        <v>40.055</v>
      </c>
      <c r="AO124" s="6">
        <v>0</v>
      </c>
      <c r="AP124" s="4">
        <v>20.420000000000002</v>
      </c>
      <c r="AQ124" s="4">
        <v>0.42</v>
      </c>
      <c r="AR124" s="6">
        <v>0</v>
      </c>
      <c r="AS124" s="4">
        <v>0</v>
      </c>
      <c r="AT124" s="4">
        <v>0</v>
      </c>
      <c r="AU124" s="6">
        <v>0</v>
      </c>
      <c r="AV124" s="2">
        <v>0</v>
      </c>
      <c r="AW124" s="4">
        <v>0</v>
      </c>
      <c r="AX124" s="4">
        <v>0</v>
      </c>
      <c r="AY124" s="6">
        <v>0</v>
      </c>
      <c r="AZ124" s="4">
        <v>0</v>
      </c>
      <c r="BA124" s="4">
        <v>0</v>
      </c>
      <c r="BB124" s="6">
        <v>0</v>
      </c>
      <c r="BC124" s="4">
        <v>0</v>
      </c>
      <c r="BD124" s="4">
        <v>0</v>
      </c>
      <c r="BE124" s="6">
        <v>0</v>
      </c>
      <c r="BI124" s="6">
        <f>IF(AND(BF124&gt;=$L124,BG124&gt;=$M124,BH124&gt;=$N124),1,0)</f>
        <v>0</v>
      </c>
      <c r="BL124" s="6">
        <f>IF(AND(BJ124&gt;=$O124,BK124&gt;=$P124),1,0)</f>
        <v>0</v>
      </c>
      <c r="BO124" s="6">
        <f>IF(AND(BM124&gt;=$O124,BN124&gt;=$P124),1,0)</f>
        <v>0</v>
      </c>
      <c r="BS124" s="6">
        <f t="shared" si="9"/>
        <v>0</v>
      </c>
      <c r="BV124" s="6">
        <f t="shared" si="10"/>
        <v>0</v>
      </c>
      <c r="BY124" s="6">
        <f t="shared" si="11"/>
        <v>0</v>
      </c>
    </row>
    <row r="125" spans="1:77" x14ac:dyDescent="0.3">
      <c r="A125" t="s">
        <v>565</v>
      </c>
      <c r="B125" t="s">
        <v>566</v>
      </c>
      <c r="C125" s="34">
        <v>2001</v>
      </c>
      <c r="D125" s="24">
        <v>19</v>
      </c>
      <c r="E125" t="s">
        <v>567</v>
      </c>
      <c r="F125" s="1" t="s">
        <v>71</v>
      </c>
      <c r="G125" t="s">
        <v>522</v>
      </c>
      <c r="H125" s="6">
        <f>U125+AE125+AO125+AY125+BI125+BS125</f>
        <v>0</v>
      </c>
      <c r="I125" s="6">
        <f>X125+AA125+AH125+AK125+AR125+AU125+BB125+BE125+BL125+BO125+BV125+BY125</f>
        <v>0</v>
      </c>
      <c r="J125" s="24" t="str">
        <f>IF(AND(H125&gt;0,I125&gt;0,K125&gt;=Q125),"Ja","Nein")</f>
        <v>Nein</v>
      </c>
      <c r="K125" s="4">
        <f>MAX(T125,AD125,AN125,AX125,BH125,BR125)+LARGE((T125,AD125,AN125,AX125,BH125,BR125),2)+MAX(W125,Z125,AG125,AJ125,AQ125,AT125,BA125,BD125,BK125,BN125,BU125,BX125)+LARGE((W125,Z125,AG125,AJ125,AQ125,AT125,BA125,BD125,BK125,BN125,BU125,BX125),2)</f>
        <v>19.347999999999999</v>
      </c>
      <c r="L125" s="2">
        <f>VLOOKUP(C125,Quali_W[#All],4,0)</f>
        <v>1.5</v>
      </c>
      <c r="M125" s="4">
        <f>VLOOKUP(C125,Quali_W[#All],5,0)</f>
        <v>32.6</v>
      </c>
      <c r="N125" s="4">
        <f>VLOOKUP(C125,Quali_W[#All],6,0)</f>
        <v>43.6</v>
      </c>
      <c r="O125" s="4">
        <f>VLOOKUP(C125,Quali_W[#All],7,0)</f>
        <v>30.5</v>
      </c>
      <c r="P125" s="4">
        <f>VLOOKUP(C125,Quali_W[#All],8,0)</f>
        <v>50</v>
      </c>
      <c r="Q125" s="4">
        <f>VLOOKUP(C125,Quali_W[#All],9,0)</f>
        <v>187.2</v>
      </c>
      <c r="R125" s="2">
        <v>0</v>
      </c>
      <c r="S125" s="4">
        <v>0</v>
      </c>
      <c r="T125" s="4">
        <v>0</v>
      </c>
      <c r="U125" s="6">
        <f>IF(AND(R125&gt;=$L125,S125&gt;=$M125,T125&gt;=$N125),1,0)</f>
        <v>0</v>
      </c>
      <c r="V125" s="4">
        <v>0</v>
      </c>
      <c r="W125" s="4">
        <v>0</v>
      </c>
      <c r="X125" s="6">
        <f>IF(AND(V125&gt;=$O125,W125&gt;=$P125),1,0)</f>
        <v>0</v>
      </c>
      <c r="Y125" s="4">
        <v>0</v>
      </c>
      <c r="Z125" s="4">
        <v>0</v>
      </c>
      <c r="AA125" s="6">
        <f>IF(AND(Y125&gt;=$O125,Z125&gt;=$P125),1,0)</f>
        <v>0</v>
      </c>
      <c r="AB125" s="2">
        <v>0</v>
      </c>
      <c r="AC125" s="4">
        <v>0</v>
      </c>
      <c r="AD125" s="4">
        <v>0</v>
      </c>
      <c r="AE125" s="6">
        <f>IF(AND(AB125&gt;=$L125,AC125&gt;=$M125,AD125&gt;=$N125),1,0)</f>
        <v>0</v>
      </c>
      <c r="AF125" s="4">
        <v>0</v>
      </c>
      <c r="AG125" s="4">
        <v>0</v>
      </c>
      <c r="AH125" s="6">
        <f>IF(AND(AF125&gt;=$O125,AG125&gt;=$P125),1,0)</f>
        <v>0</v>
      </c>
      <c r="AI125" s="4">
        <v>0</v>
      </c>
      <c r="AJ125" s="4">
        <v>0</v>
      </c>
      <c r="AK125" s="6">
        <f>IF(AND(AI125&gt;=$O125,AJ125&gt;=$P125),1,0)</f>
        <v>0</v>
      </c>
      <c r="AL125" s="2">
        <v>0</v>
      </c>
      <c r="AM125" s="4">
        <v>0</v>
      </c>
      <c r="AN125" s="4">
        <v>0</v>
      </c>
      <c r="AO125" s="6">
        <f>IF(AND(AL125&gt;=$L125,AM125&gt;=$M125,AN125&gt;=$N125),1,0)</f>
        <v>0</v>
      </c>
      <c r="AP125" s="4">
        <v>0</v>
      </c>
      <c r="AQ125" s="4">
        <v>0</v>
      </c>
      <c r="AR125" s="6">
        <f>IF(AND(AP125&gt;=$O125,AQ125&gt;=$P125),1,0)</f>
        <v>0</v>
      </c>
      <c r="AS125" s="4">
        <v>0</v>
      </c>
      <c r="AT125" s="4">
        <v>0</v>
      </c>
      <c r="AU125" s="6">
        <f>IF(AND(AS125&gt;=$O125,AT125&gt;=$P125),1,0)</f>
        <v>0</v>
      </c>
      <c r="AV125" s="2">
        <v>0</v>
      </c>
      <c r="AW125" s="4">
        <v>0</v>
      </c>
      <c r="AX125" s="4">
        <v>0</v>
      </c>
      <c r="AY125" s="6">
        <v>0</v>
      </c>
      <c r="AZ125" s="4">
        <v>11.948</v>
      </c>
      <c r="BA125" s="4">
        <v>19.347999999999999</v>
      </c>
      <c r="BB125" s="6">
        <v>0</v>
      </c>
      <c r="BC125" s="4">
        <v>0</v>
      </c>
      <c r="BD125" s="4">
        <v>0</v>
      </c>
      <c r="BE125" s="6">
        <v>0</v>
      </c>
      <c r="BI125" s="6">
        <f>IF(AND(BF125&gt;=$L125,BG125&gt;=$M125,BH125&gt;=$N125),1,0)</f>
        <v>0</v>
      </c>
      <c r="BL125" s="6">
        <f>IF(AND(BJ125&gt;=$O125,BK125&gt;=$P125),1,0)</f>
        <v>0</v>
      </c>
      <c r="BO125" s="6">
        <f>IF(AND(BM125&gt;=$O125,BN125&gt;=$P125),1,0)</f>
        <v>0</v>
      </c>
      <c r="BS125" s="6">
        <f t="shared" si="9"/>
        <v>0</v>
      </c>
      <c r="BV125" s="6">
        <f t="shared" si="10"/>
        <v>0</v>
      </c>
      <c r="BY125" s="6">
        <f t="shared" si="11"/>
        <v>0</v>
      </c>
    </row>
  </sheetData>
  <sheetProtection sheet="1" objects="1" scenarios="1"/>
  <autoFilter ref="A2:BO77" xr:uid="{BC7DE9DA-6054-4B02-BB5B-BA34095ADBD7}">
    <sortState xmlns:xlrd2="http://schemas.microsoft.com/office/spreadsheetml/2017/richdata2" ref="A4:BO125">
      <sortCondition ref="J2:J77"/>
    </sortState>
  </autoFilter>
  <mergeCells count="14">
    <mergeCell ref="BP1:BY1"/>
    <mergeCell ref="BF1:BO1"/>
    <mergeCell ref="B1:B2"/>
    <mergeCell ref="A1:A2"/>
    <mergeCell ref="H1:J1"/>
    <mergeCell ref="K1:K2"/>
    <mergeCell ref="E1:E2"/>
    <mergeCell ref="D1:D2"/>
    <mergeCell ref="C1:C2"/>
    <mergeCell ref="L1:P1"/>
    <mergeCell ref="R1:AA1"/>
    <mergeCell ref="AB1:AK1"/>
    <mergeCell ref="AL1:AU1"/>
    <mergeCell ref="AV1:BE1"/>
  </mergeCells>
  <conditionalFormatting sqref="BI1:BI1048576 BL1:BL1048576 BO1:BO1048576 BS1:BS1048576 BV1:BV1048576 BY1:BY1048576 AE1:AE1048576 AH1:AH1048576 AK1:AK1048576 AO1:AO1048576 AR1:AR1048576 AU1:AU1048576 U1:U1048576 X1:X1048576 AA1:AA1048576 AY1:AY1048576 BB1:BB1048576 BE1:BE1048576">
    <cfRule type="cellIs" dxfId="8" priority="6" operator="equal">
      <formula>1</formula>
    </cfRule>
  </conditionalFormatting>
  <conditionalFormatting sqref="J1:J1048576">
    <cfRule type="containsText" dxfId="7" priority="7" operator="containsText" text="Ja">
      <formula>NOT(ISERROR(SEARCH("Ja",J1)))</formula>
    </cfRule>
  </conditionalFormatting>
  <conditionalFormatting sqref="H3:I1048576">
    <cfRule type="cellIs" dxfId="6" priority="8" operator="greaterThan">
      <formula>0</formula>
    </cfRule>
  </conditionalFormatting>
  <conditionalFormatting sqref="G91:G125">
    <cfRule type="duplicateValues" dxfId="5" priority="168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8D500-0C91-409E-8C42-68AC89DC7D92}">
  <dimension ref="A1:BY62"/>
  <sheetViews>
    <sheetView zoomScale="85" zoomScaleNormal="85" workbookViewId="0">
      <pane xSplit="11" ySplit="2" topLeftCell="AU3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4.4" x14ac:dyDescent="0.3"/>
  <cols>
    <col min="1" max="1" width="20.88671875" bestFit="1" customWidth="1"/>
    <col min="2" max="2" width="11.44140625" customWidth="1"/>
    <col min="3" max="3" width="11.44140625" style="1" hidden="1" customWidth="1"/>
    <col min="4" max="4" width="11.44140625" style="1" customWidth="1"/>
    <col min="5" max="5" width="21.5546875" customWidth="1"/>
    <col min="6" max="6" width="7.33203125" style="1" hidden="1" customWidth="1"/>
    <col min="7" max="7" width="21.5546875" hidden="1" customWidth="1"/>
    <col min="8" max="9" width="11.44140625" style="6" customWidth="1"/>
    <col min="10" max="10" width="12.44140625" style="1" bestFit="1" customWidth="1"/>
    <col min="11" max="11" width="11.44140625" style="4" customWidth="1"/>
    <col min="12" max="12" width="11.44140625" style="2" hidden="1" customWidth="1"/>
    <col min="13" max="17" width="11.44140625" style="4" hidden="1" customWidth="1"/>
    <col min="18" max="18" width="11.44140625" style="2" customWidth="1"/>
    <col min="19" max="20" width="11.44140625" style="4" customWidth="1"/>
    <col min="21" max="21" width="11.44140625" style="6" customWidth="1"/>
    <col min="22" max="23" width="11.44140625" style="4" customWidth="1"/>
    <col min="24" max="24" width="11.44140625" style="6" customWidth="1"/>
    <col min="25" max="26" width="11.44140625" style="4" customWidth="1"/>
    <col min="27" max="27" width="11.44140625" style="6" customWidth="1"/>
    <col min="28" max="28" width="11.44140625" style="2" customWidth="1"/>
    <col min="29" max="30" width="11.44140625" style="4" customWidth="1"/>
    <col min="31" max="31" width="11.44140625" style="6" customWidth="1"/>
    <col min="32" max="33" width="11.44140625" style="4" customWidth="1"/>
    <col min="34" max="34" width="11.44140625" style="6" customWidth="1"/>
    <col min="35" max="36" width="11.44140625" style="4" customWidth="1"/>
    <col min="37" max="37" width="11.44140625" style="6" customWidth="1"/>
    <col min="38" max="38" width="11.44140625" style="2" customWidth="1"/>
    <col min="39" max="40" width="11.44140625" style="4" customWidth="1"/>
    <col min="41" max="41" width="11.44140625" style="6" customWidth="1"/>
    <col min="42" max="43" width="11.44140625" style="4" customWidth="1"/>
    <col min="44" max="44" width="11.44140625" style="6" customWidth="1"/>
    <col min="45" max="46" width="11.44140625" style="4" customWidth="1"/>
    <col min="47" max="47" width="11.44140625" style="6" customWidth="1"/>
    <col min="48" max="48" width="11.44140625" style="2" customWidth="1"/>
    <col min="49" max="50" width="11.44140625" style="4" customWidth="1"/>
    <col min="51" max="51" width="11.44140625" style="6" customWidth="1"/>
    <col min="52" max="53" width="11.44140625" style="4" customWidth="1"/>
    <col min="54" max="54" width="11.44140625" style="6" customWidth="1"/>
    <col min="55" max="56" width="11.44140625" style="4" customWidth="1"/>
    <col min="57" max="57" width="11.44140625" style="6" customWidth="1"/>
    <col min="58" max="58" width="11.44140625" style="2" hidden="1"/>
    <col min="59" max="60" width="11.44140625" style="4" hidden="1"/>
    <col min="61" max="61" width="11.44140625" style="6" hidden="1"/>
    <col min="62" max="63" width="11.44140625" style="4" hidden="1"/>
    <col min="64" max="64" width="11.44140625" style="6" hidden="1"/>
    <col min="65" max="66" width="11.44140625" style="4" hidden="1"/>
    <col min="67" max="67" width="11.44140625" style="6" hidden="1"/>
    <col min="68" max="68" width="11.44140625" style="2" hidden="1"/>
    <col min="69" max="70" width="11.44140625" style="4" hidden="1"/>
    <col min="71" max="71" width="11.44140625" style="6" hidden="1"/>
    <col min="72" max="73" width="11.44140625" style="4" hidden="1"/>
    <col min="74" max="74" width="11.44140625" style="6" hidden="1"/>
    <col min="75" max="76" width="11.44140625" style="4" hidden="1"/>
    <col min="77" max="77" width="11.44140625" style="6" hidden="1"/>
    <col min="78" max="16384" width="11.44140625" hidden="1"/>
  </cols>
  <sheetData>
    <row r="1" spans="1:77" x14ac:dyDescent="0.3">
      <c r="A1" s="28" t="s">
        <v>14</v>
      </c>
      <c r="B1" s="28" t="s">
        <v>15</v>
      </c>
      <c r="C1" s="28" t="s">
        <v>16</v>
      </c>
      <c r="D1" s="28" t="s">
        <v>17</v>
      </c>
      <c r="E1" s="28" t="s">
        <v>18</v>
      </c>
      <c r="F1" s="20"/>
      <c r="H1" s="25" t="s">
        <v>19</v>
      </c>
      <c r="I1" s="25"/>
      <c r="J1" s="25"/>
      <c r="K1" s="29" t="s">
        <v>20</v>
      </c>
      <c r="L1" s="30" t="s">
        <v>21</v>
      </c>
      <c r="M1" s="30"/>
      <c r="N1" s="30"/>
      <c r="O1" s="30"/>
      <c r="P1" s="30"/>
      <c r="Q1" s="5"/>
      <c r="R1" s="31" t="s">
        <v>34</v>
      </c>
      <c r="S1" s="31"/>
      <c r="T1" s="31"/>
      <c r="U1" s="31"/>
      <c r="V1" s="31"/>
      <c r="W1" s="31"/>
      <c r="X1" s="31"/>
      <c r="Y1" s="31"/>
      <c r="Z1" s="31"/>
      <c r="AA1" s="31"/>
      <c r="AB1" s="26" t="s">
        <v>35</v>
      </c>
      <c r="AC1" s="26"/>
      <c r="AD1" s="26"/>
      <c r="AE1" s="26"/>
      <c r="AF1" s="26"/>
      <c r="AG1" s="26"/>
      <c r="AH1" s="26"/>
      <c r="AI1" s="26"/>
      <c r="AJ1" s="26"/>
      <c r="AK1" s="26"/>
      <c r="AL1" s="32" t="s">
        <v>36</v>
      </c>
      <c r="AM1" s="32"/>
      <c r="AN1" s="32"/>
      <c r="AO1" s="32"/>
      <c r="AP1" s="32"/>
      <c r="AQ1" s="32"/>
      <c r="AR1" s="32"/>
      <c r="AS1" s="32"/>
      <c r="AT1" s="32"/>
      <c r="AU1" s="32"/>
      <c r="AV1" s="33" t="s">
        <v>37</v>
      </c>
      <c r="AW1" s="33"/>
      <c r="AX1" s="33"/>
      <c r="AY1" s="33"/>
      <c r="AZ1" s="33"/>
      <c r="BA1" s="33"/>
      <c r="BB1" s="33"/>
      <c r="BC1" s="33"/>
      <c r="BD1" s="33"/>
      <c r="BE1" s="33"/>
      <c r="BF1" s="27" t="s">
        <v>22</v>
      </c>
      <c r="BG1" s="27"/>
      <c r="BH1" s="27"/>
      <c r="BI1" s="27"/>
      <c r="BJ1" s="27"/>
      <c r="BK1" s="27"/>
      <c r="BL1" s="27"/>
      <c r="BM1" s="27"/>
      <c r="BN1" s="27"/>
      <c r="BO1" s="27"/>
      <c r="BP1" s="26" t="s">
        <v>151</v>
      </c>
      <c r="BQ1" s="26"/>
      <c r="BR1" s="26"/>
      <c r="BS1" s="26"/>
      <c r="BT1" s="26"/>
      <c r="BU1" s="26"/>
      <c r="BV1" s="26"/>
      <c r="BW1" s="26"/>
      <c r="BX1" s="26"/>
      <c r="BY1" s="26"/>
    </row>
    <row r="2" spans="1:77" x14ac:dyDescent="0.3">
      <c r="A2" s="28"/>
      <c r="B2" s="28"/>
      <c r="C2" s="28"/>
      <c r="D2" s="28"/>
      <c r="E2" s="28"/>
      <c r="F2" s="20" t="s">
        <v>23</v>
      </c>
      <c r="G2" t="s">
        <v>24</v>
      </c>
      <c r="H2" s="6" t="s">
        <v>3</v>
      </c>
      <c r="I2" s="6" t="s">
        <v>25</v>
      </c>
      <c r="J2" s="1" t="s">
        <v>26</v>
      </c>
      <c r="K2" s="29"/>
      <c r="L2" s="15" t="s">
        <v>38</v>
      </c>
      <c r="M2" s="5" t="s">
        <v>5</v>
      </c>
      <c r="N2" s="5" t="s">
        <v>6</v>
      </c>
      <c r="O2" s="5" t="s">
        <v>7</v>
      </c>
      <c r="P2" s="5" t="s">
        <v>8</v>
      </c>
      <c r="Q2" s="5" t="s">
        <v>150</v>
      </c>
      <c r="R2" s="22" t="s">
        <v>39</v>
      </c>
      <c r="S2" s="11" t="s">
        <v>5</v>
      </c>
      <c r="T2" s="11" t="s">
        <v>6</v>
      </c>
      <c r="U2" s="7" t="s">
        <v>27</v>
      </c>
      <c r="V2" s="11" t="s">
        <v>7</v>
      </c>
      <c r="W2" s="11" t="s">
        <v>8</v>
      </c>
      <c r="X2" s="7" t="s">
        <v>27</v>
      </c>
      <c r="Y2" s="11" t="s">
        <v>28</v>
      </c>
      <c r="Z2" s="11" t="s">
        <v>29</v>
      </c>
      <c r="AA2" s="7" t="s">
        <v>27</v>
      </c>
      <c r="AB2" s="18" t="s">
        <v>39</v>
      </c>
      <c r="AC2" s="3" t="s">
        <v>5</v>
      </c>
      <c r="AD2" s="3" t="s">
        <v>6</v>
      </c>
      <c r="AE2" s="8" t="s">
        <v>27</v>
      </c>
      <c r="AF2" s="3" t="s">
        <v>30</v>
      </c>
      <c r="AG2" s="3" t="s">
        <v>31</v>
      </c>
      <c r="AH2" s="8" t="s">
        <v>27</v>
      </c>
      <c r="AI2" s="3" t="s">
        <v>32</v>
      </c>
      <c r="AJ2" s="3" t="s">
        <v>33</v>
      </c>
      <c r="AK2" s="8" t="s">
        <v>27</v>
      </c>
      <c r="AL2" s="21" t="s">
        <v>39</v>
      </c>
      <c r="AM2" s="10" t="s">
        <v>5</v>
      </c>
      <c r="AN2" s="10" t="s">
        <v>6</v>
      </c>
      <c r="AO2" s="9" t="s">
        <v>27</v>
      </c>
      <c r="AP2" s="10" t="s">
        <v>7</v>
      </c>
      <c r="AQ2" s="10" t="s">
        <v>8</v>
      </c>
      <c r="AR2" s="9" t="s">
        <v>27</v>
      </c>
      <c r="AS2" s="10" t="s">
        <v>28</v>
      </c>
      <c r="AT2" s="10" t="s">
        <v>29</v>
      </c>
      <c r="AU2" s="9" t="s">
        <v>27</v>
      </c>
      <c r="AV2" s="19" t="s">
        <v>39</v>
      </c>
      <c r="AW2" s="12" t="s">
        <v>5</v>
      </c>
      <c r="AX2" s="12" t="s">
        <v>6</v>
      </c>
      <c r="AY2" s="14" t="s">
        <v>27</v>
      </c>
      <c r="AZ2" s="12" t="s">
        <v>7</v>
      </c>
      <c r="BA2" s="12" t="s">
        <v>8</v>
      </c>
      <c r="BB2" s="14" t="s">
        <v>27</v>
      </c>
      <c r="BC2" s="12" t="s">
        <v>28</v>
      </c>
      <c r="BD2" s="12" t="s">
        <v>29</v>
      </c>
      <c r="BE2" s="14" t="s">
        <v>27</v>
      </c>
      <c r="BF2" s="17" t="s">
        <v>39</v>
      </c>
      <c r="BG2" s="13" t="s">
        <v>5</v>
      </c>
      <c r="BH2" s="13" t="s">
        <v>6</v>
      </c>
      <c r="BI2" s="16" t="s">
        <v>27</v>
      </c>
      <c r="BJ2" s="13" t="s">
        <v>7</v>
      </c>
      <c r="BK2" s="13" t="s">
        <v>8</v>
      </c>
      <c r="BL2" s="16" t="s">
        <v>27</v>
      </c>
      <c r="BM2" s="13" t="s">
        <v>28</v>
      </c>
      <c r="BN2" s="13" t="s">
        <v>29</v>
      </c>
      <c r="BO2" s="16" t="s">
        <v>27</v>
      </c>
      <c r="BP2" s="18" t="s">
        <v>39</v>
      </c>
      <c r="BQ2" s="3" t="s">
        <v>5</v>
      </c>
      <c r="BR2" s="3" t="s">
        <v>6</v>
      </c>
      <c r="BS2" s="8" t="s">
        <v>27</v>
      </c>
      <c r="BT2" s="3" t="s">
        <v>7</v>
      </c>
      <c r="BU2" s="3" t="s">
        <v>8</v>
      </c>
      <c r="BV2" s="8" t="s">
        <v>27</v>
      </c>
      <c r="BW2" s="3" t="s">
        <v>28</v>
      </c>
      <c r="BX2" s="3" t="s">
        <v>29</v>
      </c>
      <c r="BY2" s="8" t="s">
        <v>27</v>
      </c>
    </row>
    <row r="3" spans="1:77" x14ac:dyDescent="0.3">
      <c r="A3" t="s">
        <v>118</v>
      </c>
      <c r="B3" t="s">
        <v>119</v>
      </c>
      <c r="C3" s="1">
        <v>2003</v>
      </c>
      <c r="D3" s="1">
        <v>17</v>
      </c>
      <c r="E3" t="s">
        <v>67</v>
      </c>
      <c r="F3" s="1" t="s">
        <v>98</v>
      </c>
      <c r="G3" t="s">
        <v>248</v>
      </c>
      <c r="H3" s="6">
        <f>U3+AE3+AO3+AY3+BI3+BS3</f>
        <v>3</v>
      </c>
      <c r="I3" s="6">
        <f>X3+AA3+AH3+AK3+AR3+AU3+BB3+BE3+BL3+BO3+BV3+BY3</f>
        <v>6</v>
      </c>
      <c r="J3" s="1" t="str">
        <f>IF(AND(H3&gt;0,I3&gt;0,K3&gt;=Q3),"Ja","Nein")</f>
        <v>Ja</v>
      </c>
      <c r="K3" s="4">
        <f>MAX(T3,AD3,AN3,AX3,BH3,BR3)+LARGE((T3,AD3,AN3,AX3,BH3,BR3),2)+MAX(W3,Z3,AG3,AJ3,AQ3,AT3,BA3,BD3,BK3,BN3,BU3,BX3)+LARGE((W3,Z3,AG3,AJ3,AQ3,AT3,BA3,BD3,BK3,BN3,BU3,BX3),2)</f>
        <v>203.92000000000002</v>
      </c>
      <c r="L3" s="2">
        <f>VLOOKUP(C3,Quali_M[#All],4,0)</f>
        <v>0</v>
      </c>
      <c r="M3" s="4">
        <f>VLOOKUP(C3,Quali_M[#All],5,0)</f>
        <v>33.799999999999997</v>
      </c>
      <c r="N3" s="4">
        <f>VLOOKUP(C3,Quali_M[#All],6,0)</f>
        <v>43.3</v>
      </c>
      <c r="O3" s="4">
        <f>VLOOKUP(C3,Quali_M[#All],7,0)</f>
        <v>31</v>
      </c>
      <c r="P3" s="4">
        <f>VLOOKUP(C3,Quali_M[#All],8,0)</f>
        <v>51.3</v>
      </c>
      <c r="Q3" s="4">
        <f>VLOOKUP(C3,Quali_M[#All],9,0)</f>
        <v>189.2</v>
      </c>
      <c r="R3" s="2">
        <v>0</v>
      </c>
      <c r="S3" s="4">
        <v>14.677999999999999</v>
      </c>
      <c r="T3" s="4">
        <v>18.378</v>
      </c>
      <c r="U3" s="6">
        <v>0</v>
      </c>
      <c r="V3" s="4">
        <v>32.185000000000002</v>
      </c>
      <c r="W3" s="4">
        <v>54.885000000000005</v>
      </c>
      <c r="X3" s="6">
        <v>1</v>
      </c>
      <c r="Y3" s="4">
        <v>30.945</v>
      </c>
      <c r="Z3" s="4">
        <v>54.045000000000002</v>
      </c>
      <c r="AA3" s="6">
        <v>0</v>
      </c>
      <c r="AB3" s="2">
        <v>0</v>
      </c>
      <c r="AC3" s="4">
        <v>35.615000000000002</v>
      </c>
      <c r="AD3" s="4">
        <v>44.715000000000003</v>
      </c>
      <c r="AE3" s="6">
        <v>1</v>
      </c>
      <c r="AF3" s="4">
        <v>32.53</v>
      </c>
      <c r="AG3" s="4">
        <v>56.53</v>
      </c>
      <c r="AH3" s="6">
        <v>1</v>
      </c>
      <c r="AI3" s="4">
        <v>32.725000000000001</v>
      </c>
      <c r="AJ3" s="4">
        <v>56.625000000000007</v>
      </c>
      <c r="AK3" s="6">
        <v>1</v>
      </c>
      <c r="AL3" s="2">
        <v>0</v>
      </c>
      <c r="AM3" s="4">
        <v>36.380000000000003</v>
      </c>
      <c r="AN3" s="4">
        <v>45.68</v>
      </c>
      <c r="AO3" s="6">
        <v>1</v>
      </c>
      <c r="AP3" s="4">
        <v>32.549999999999997</v>
      </c>
      <c r="AQ3" s="4">
        <v>56.45</v>
      </c>
      <c r="AR3" s="6">
        <v>1</v>
      </c>
      <c r="AS3" s="4">
        <v>30.86</v>
      </c>
      <c r="AT3" s="4">
        <v>55.76</v>
      </c>
      <c r="AU3" s="6">
        <v>0</v>
      </c>
      <c r="AV3" s="2">
        <v>0</v>
      </c>
      <c r="AW3" s="4">
        <v>35.984999999999999</v>
      </c>
      <c r="AX3" s="4">
        <v>45.085000000000001</v>
      </c>
      <c r="AY3" s="6">
        <v>1</v>
      </c>
      <c r="AZ3" s="4">
        <v>31.060000000000002</v>
      </c>
      <c r="BA3" s="4">
        <v>54.660000000000004</v>
      </c>
      <c r="BB3" s="6">
        <v>1</v>
      </c>
      <c r="BC3" s="4">
        <v>31.930000000000003</v>
      </c>
      <c r="BD3" s="4">
        <v>56.13</v>
      </c>
      <c r="BE3" s="6">
        <v>1</v>
      </c>
      <c r="BI3" s="6">
        <f>IF(AND(BF3&gt;=$L3,BG3&gt;=$M3,BH3&gt;=$N3),1,0)</f>
        <v>0</v>
      </c>
      <c r="BL3" s="6">
        <f>IF(AND(BJ3&gt;=$O3,BK3&gt;=$P3),1,0)</f>
        <v>0</v>
      </c>
      <c r="BO3" s="6">
        <f>IF(AND(BM3&gt;=$O3,BN3&gt;=$P3),1,0)</f>
        <v>0</v>
      </c>
      <c r="BS3" s="6">
        <f>IF(AND(BP3&gt;=$L3,BQ3&gt;=$M3,BR3&gt;=$N3),1,0)</f>
        <v>0</v>
      </c>
      <c r="BV3" s="6">
        <f>IF(AND(BT3&gt;=$O3,BU3&gt;=$P3),1,0)</f>
        <v>0</v>
      </c>
      <c r="BY3" s="6">
        <f>IF(AND(BW3&gt;=$O3,BX3&gt;=$P3),1,0)</f>
        <v>0</v>
      </c>
    </row>
    <row r="4" spans="1:77" x14ac:dyDescent="0.3">
      <c r="A4" t="s">
        <v>134</v>
      </c>
      <c r="B4" t="s">
        <v>135</v>
      </c>
      <c r="C4" s="1">
        <v>2002</v>
      </c>
      <c r="D4" s="1">
        <v>18</v>
      </c>
      <c r="E4" t="s">
        <v>67</v>
      </c>
      <c r="F4" s="1" t="s">
        <v>98</v>
      </c>
      <c r="G4" t="s">
        <v>243</v>
      </c>
      <c r="H4" s="6">
        <f>U4+AE4+AO4+AY4+BI4+BS4</f>
        <v>2</v>
      </c>
      <c r="I4" s="6">
        <f>X4+AA4+AH4+AK4+AR4+AU4+BB4+BE4+BL4+BO4+BV4+BY4</f>
        <v>3</v>
      </c>
      <c r="J4" s="1" t="str">
        <f>IF(AND(H4&gt;0,I4&gt;0,K4&gt;=Q4),"Ja","Nein")</f>
        <v>Ja</v>
      </c>
      <c r="K4" s="4">
        <f>MAX(T4,AD4,AN4,AX4,BH4,BR4)+LARGE((T4,AD4,AN4,AX4,BH4,BR4),2)+MAX(W4,Z4,AG4,AJ4,AQ4,AT4,BA4,BD4,BK4,BN4,BU4,BX4)+LARGE((W4,Z4,AG4,AJ4,AQ4,AT4,BA4,BD4,BK4,BN4,BU4,BX4),2)</f>
        <v>203.79500000000002</v>
      </c>
      <c r="L4" s="2">
        <f>VLOOKUP(C4,Quali_M[#All],4,0)</f>
        <v>1.5</v>
      </c>
      <c r="M4" s="4">
        <f>VLOOKUP(C4,Quali_M[#All],5,0)</f>
        <v>33.799999999999997</v>
      </c>
      <c r="N4" s="4">
        <f>VLOOKUP(C4,Quali_M[#All],6,0)</f>
        <v>44.8</v>
      </c>
      <c r="O4" s="4">
        <f>VLOOKUP(C4,Quali_M[#All],7,0)</f>
        <v>31.2</v>
      </c>
      <c r="P4" s="4">
        <f>VLOOKUP(C4,Quali_M[#All],8,0)</f>
        <v>52.5</v>
      </c>
      <c r="Q4" s="4">
        <f>VLOOKUP(C4,Quali_M[#All],9,0)</f>
        <v>194.6</v>
      </c>
      <c r="R4" s="2">
        <v>2.5</v>
      </c>
      <c r="S4" s="4">
        <v>34.265000000000001</v>
      </c>
      <c r="T4" s="4">
        <v>46.365000000000002</v>
      </c>
      <c r="U4" s="6">
        <v>1</v>
      </c>
      <c r="V4" s="4">
        <v>31.145000000000003</v>
      </c>
      <c r="W4" s="4">
        <v>52.245000000000005</v>
      </c>
      <c r="X4" s="6">
        <v>0</v>
      </c>
      <c r="Y4" s="4">
        <v>31.35</v>
      </c>
      <c r="Z4" s="4">
        <v>54.25</v>
      </c>
      <c r="AA4" s="6">
        <v>1</v>
      </c>
      <c r="AB4" s="2">
        <v>2.5</v>
      </c>
      <c r="AC4" s="4">
        <v>34.885000000000005</v>
      </c>
      <c r="AD4" s="4">
        <v>46.985000000000007</v>
      </c>
      <c r="AE4" s="6">
        <v>1</v>
      </c>
      <c r="AF4" s="4">
        <v>19.521999999999998</v>
      </c>
      <c r="AG4" s="4">
        <v>33.522000000000006</v>
      </c>
      <c r="AH4" s="6">
        <v>0</v>
      </c>
      <c r="AI4" s="4">
        <v>29.228000000000002</v>
      </c>
      <c r="AJ4" s="4">
        <v>49.927999999999997</v>
      </c>
      <c r="AK4" s="6">
        <v>0</v>
      </c>
      <c r="AL4" s="2">
        <v>1.8</v>
      </c>
      <c r="AM4" s="4">
        <v>31.707999999999998</v>
      </c>
      <c r="AN4" s="4">
        <v>41.808</v>
      </c>
      <c r="AO4" s="6">
        <v>0</v>
      </c>
      <c r="AP4" s="4">
        <v>32.47</v>
      </c>
      <c r="AQ4" s="4">
        <v>55.87</v>
      </c>
      <c r="AR4" s="6">
        <v>1</v>
      </c>
      <c r="AS4" s="4">
        <v>14.96</v>
      </c>
      <c r="AT4" s="4">
        <v>26.16</v>
      </c>
      <c r="AU4" s="6">
        <v>0</v>
      </c>
      <c r="AV4" s="2">
        <v>2.1</v>
      </c>
      <c r="AW4" s="4">
        <v>33.840000000000003</v>
      </c>
      <c r="AX4" s="4">
        <v>44.740000000000009</v>
      </c>
      <c r="AY4" s="6">
        <v>0</v>
      </c>
      <c r="AZ4" s="4">
        <v>30.755000000000003</v>
      </c>
      <c r="BA4" s="4">
        <v>54.055</v>
      </c>
      <c r="BB4" s="6">
        <v>0</v>
      </c>
      <c r="BC4" s="4">
        <v>31.475000000000001</v>
      </c>
      <c r="BD4" s="4">
        <v>54.575000000000003</v>
      </c>
      <c r="BE4" s="6">
        <v>1</v>
      </c>
      <c r="BI4" s="6">
        <f>IF(AND(BF4&gt;=$L4,BG4&gt;=$M4,BH4&gt;=$N4),1,0)</f>
        <v>0</v>
      </c>
      <c r="BL4" s="6">
        <f>IF(AND(BJ4&gt;=$O4,BK4&gt;=$P4),1,0)</f>
        <v>0</v>
      </c>
      <c r="BO4" s="6">
        <f>IF(AND(BM4&gt;=$O4,BN4&gt;=$P4),1,0)</f>
        <v>0</v>
      </c>
      <c r="BS4" s="6">
        <f t="shared" ref="BS4:BS41" si="0">IF(AND(BP4&gt;=$L4,BQ4&gt;=$M4,BR4&gt;=$N4),1,0)</f>
        <v>0</v>
      </c>
      <c r="BV4" s="6">
        <f t="shared" ref="BV4:BV41" si="1">IF(AND(BT4&gt;=$O4,BU4&gt;=$P4),1,0)</f>
        <v>0</v>
      </c>
      <c r="BY4" s="6">
        <f t="shared" ref="BY4:BY41" si="2">IF(AND(BW4&gt;=$O4,BX4&gt;=$P4),1,0)</f>
        <v>0</v>
      </c>
    </row>
    <row r="5" spans="1:77" x14ac:dyDescent="0.3">
      <c r="A5" t="s">
        <v>132</v>
      </c>
      <c r="B5" t="s">
        <v>133</v>
      </c>
      <c r="C5" s="24">
        <v>2002</v>
      </c>
      <c r="D5" s="1">
        <v>18</v>
      </c>
      <c r="E5" t="s">
        <v>139</v>
      </c>
      <c r="F5" s="1" t="s">
        <v>98</v>
      </c>
      <c r="G5" t="s">
        <v>241</v>
      </c>
      <c r="H5" s="6">
        <f>U5+AE5+AO5+AY5+BI5+BS5</f>
        <v>4</v>
      </c>
      <c r="I5" s="6">
        <f>X5+AA5+AH5+AK5+AR5+AU5+BB5+BE5+BL5+BO5+BV5+BY5</f>
        <v>1</v>
      </c>
      <c r="J5" s="1" t="str">
        <f>IF(AND(H5&gt;0,I5&gt;0,K5&gt;=Q5),"Ja","Nein")</f>
        <v>Ja</v>
      </c>
      <c r="K5" s="4">
        <f>MAX(T5,AD5,AN5,AX5,BH5,BR5)+LARGE((T5,AD5,AN5,AX5,BH5,BR5),2)+MAX(W5,Z5,AG5,AJ5,AQ5,AT5,BA5,BD5,BK5,BN5,BU5,BX5)+LARGE((W5,Z5,AG5,AJ5,AQ5,AT5,BA5,BD5,BK5,BN5,BU5,BX5),2)</f>
        <v>201.88</v>
      </c>
      <c r="L5" s="2">
        <f>VLOOKUP(C5,Quali_M[#All],4,0)</f>
        <v>1.5</v>
      </c>
      <c r="M5" s="4">
        <f>VLOOKUP(C5,Quali_M[#All],5,0)</f>
        <v>33.799999999999997</v>
      </c>
      <c r="N5" s="4">
        <f>VLOOKUP(C5,Quali_M[#All],6,0)</f>
        <v>44.8</v>
      </c>
      <c r="O5" s="4">
        <f>VLOOKUP(C5,Quali_M[#All],7,0)</f>
        <v>31.2</v>
      </c>
      <c r="P5" s="4">
        <f>VLOOKUP(C5,Quali_M[#All],8,0)</f>
        <v>52.5</v>
      </c>
      <c r="Q5" s="4">
        <f>VLOOKUP(C5,Quali_M[#All],9,0)</f>
        <v>194.6</v>
      </c>
      <c r="R5" s="2">
        <v>2.9</v>
      </c>
      <c r="S5" s="4">
        <v>35.295000000000002</v>
      </c>
      <c r="T5" s="4">
        <v>47.695</v>
      </c>
      <c r="U5" s="6">
        <v>1</v>
      </c>
      <c r="V5" s="4">
        <v>9.5510000000000002</v>
      </c>
      <c r="W5" s="4">
        <v>16.051000000000002</v>
      </c>
      <c r="X5" s="6">
        <v>0</v>
      </c>
      <c r="Y5" s="4">
        <v>0</v>
      </c>
      <c r="Z5" s="4">
        <v>0</v>
      </c>
      <c r="AA5" s="6">
        <v>0</v>
      </c>
      <c r="AB5" s="2">
        <v>1.9</v>
      </c>
      <c r="AC5" s="4">
        <v>35.475000000000001</v>
      </c>
      <c r="AD5" s="4">
        <v>46.674999999999997</v>
      </c>
      <c r="AE5" s="6">
        <v>1</v>
      </c>
      <c r="AF5" s="4">
        <v>7.0339999999999998</v>
      </c>
      <c r="AG5" s="4">
        <v>12.134</v>
      </c>
      <c r="AH5" s="6">
        <v>0</v>
      </c>
      <c r="AI5" s="4">
        <v>6.8239999999999998</v>
      </c>
      <c r="AJ5" s="4">
        <v>11.724</v>
      </c>
      <c r="AK5" s="6">
        <v>0</v>
      </c>
      <c r="AL5" s="2">
        <v>1.9</v>
      </c>
      <c r="AM5" s="4">
        <v>35.58</v>
      </c>
      <c r="AN5" s="4">
        <v>46.78</v>
      </c>
      <c r="AO5" s="6">
        <v>1</v>
      </c>
      <c r="AP5" s="4">
        <v>32.159999999999997</v>
      </c>
      <c r="AQ5" s="4">
        <v>54.46</v>
      </c>
      <c r="AR5" s="6">
        <v>1</v>
      </c>
      <c r="AS5" s="4">
        <v>0</v>
      </c>
      <c r="AT5" s="4">
        <v>0</v>
      </c>
      <c r="AU5" s="6">
        <v>0</v>
      </c>
      <c r="AV5" s="2">
        <v>2.9</v>
      </c>
      <c r="AW5" s="4">
        <v>35.35</v>
      </c>
      <c r="AX5" s="4">
        <v>47.45</v>
      </c>
      <c r="AY5" s="6">
        <v>1</v>
      </c>
      <c r="AZ5" s="4">
        <v>29.274999999999999</v>
      </c>
      <c r="BA5" s="4">
        <v>52.274999999999991</v>
      </c>
      <c r="BB5" s="6">
        <v>0</v>
      </c>
      <c r="BC5" s="4">
        <v>15.875000000000002</v>
      </c>
      <c r="BD5" s="4">
        <v>27.075000000000003</v>
      </c>
      <c r="BE5" s="6">
        <v>0</v>
      </c>
      <c r="BI5" s="6">
        <f>IF(AND(BF5&gt;=$L5,BG5&gt;=$M5,BH5&gt;=$N5),1,0)</f>
        <v>0</v>
      </c>
      <c r="BL5" s="6">
        <f>IF(AND(BJ5&gt;=$O5,BK5&gt;=$P5),1,0)</f>
        <v>0</v>
      </c>
      <c r="BO5" s="6">
        <f>IF(AND(BM5&gt;=$O5,BN5&gt;=$P5),1,0)</f>
        <v>0</v>
      </c>
      <c r="BS5" s="6">
        <f t="shared" si="0"/>
        <v>0</v>
      </c>
      <c r="BV5" s="6">
        <f t="shared" si="1"/>
        <v>0</v>
      </c>
      <c r="BY5" s="6">
        <f t="shared" si="2"/>
        <v>0</v>
      </c>
    </row>
    <row r="6" spans="1:77" x14ac:dyDescent="0.3">
      <c r="A6" t="s">
        <v>114</v>
      </c>
      <c r="B6" t="s">
        <v>115</v>
      </c>
      <c r="C6" s="1">
        <v>2005</v>
      </c>
      <c r="D6" s="1">
        <v>15</v>
      </c>
      <c r="E6" t="s">
        <v>142</v>
      </c>
      <c r="F6" s="1" t="s">
        <v>98</v>
      </c>
      <c r="G6" t="s">
        <v>263</v>
      </c>
      <c r="H6" s="6">
        <f>U6+AE6+AO6+AY6+BI6+BS6</f>
        <v>2</v>
      </c>
      <c r="I6" s="6">
        <f>X6+AA6+AH6+AK6+AR6+AU6+BB6+BE6+BL6+BO6+BV6+BY6</f>
        <v>4</v>
      </c>
      <c r="J6" s="1" t="str">
        <f>IF(AND(H6&gt;0,I6&gt;0,K6&gt;=Q6),"Ja","Nein")</f>
        <v>Ja</v>
      </c>
      <c r="K6" s="4">
        <f>MAX(T6,AD6,AN6,AX6,BH6,BR6)+LARGE((T6,AD6,AN6,AX6,BH6,BR6),2)+MAX(W6,Z6,AG6,AJ6,AQ6,AT6,BA6,BD6,BK6,BN6,BU6,BX6)+LARGE((W6,Z6,AG6,AJ6,AQ6,AT6,BA6,BD6,BK6,BN6,BU6,BX6),2)</f>
        <v>194.6</v>
      </c>
      <c r="L6" s="2">
        <f>VLOOKUP(C6,Quali_M[#All],4,0)</f>
        <v>0</v>
      </c>
      <c r="M6" s="4">
        <f>VLOOKUP(C6,Quali_M[#All],5,0)</f>
        <v>32.200000000000003</v>
      </c>
      <c r="N6" s="4">
        <f>VLOOKUP(C6,Quali_M[#All],6,0)</f>
        <v>41.7</v>
      </c>
      <c r="O6" s="4">
        <f>VLOOKUP(C6,Quali_M[#All],7,0)</f>
        <v>30.6</v>
      </c>
      <c r="P6" s="4">
        <f>VLOOKUP(C6,Quali_M[#All],8,0)</f>
        <v>48.9</v>
      </c>
      <c r="Q6" s="4">
        <f>VLOOKUP(C6,Quali_M[#All],9,0)</f>
        <v>181.2</v>
      </c>
      <c r="R6" s="2">
        <v>0</v>
      </c>
      <c r="S6" s="4">
        <v>33.380000000000003</v>
      </c>
      <c r="T6" s="4">
        <v>42.480000000000004</v>
      </c>
      <c r="U6" s="6">
        <v>1</v>
      </c>
      <c r="V6" s="4">
        <v>31.830000000000002</v>
      </c>
      <c r="W6" s="4">
        <v>50.13</v>
      </c>
      <c r="X6" s="6">
        <v>1</v>
      </c>
      <c r="Y6" s="4">
        <v>31.26</v>
      </c>
      <c r="Z6" s="4">
        <v>51.86</v>
      </c>
      <c r="AA6" s="6">
        <v>1</v>
      </c>
      <c r="AB6" s="2">
        <v>0</v>
      </c>
      <c r="AC6" s="4">
        <v>0</v>
      </c>
      <c r="AD6" s="4">
        <v>0</v>
      </c>
      <c r="AE6" s="6">
        <v>0</v>
      </c>
      <c r="AF6" s="4">
        <v>0</v>
      </c>
      <c r="AG6" s="4">
        <v>0</v>
      </c>
      <c r="AH6" s="6">
        <v>0</v>
      </c>
      <c r="AI6" s="4">
        <v>0</v>
      </c>
      <c r="AJ6" s="4">
        <v>0</v>
      </c>
      <c r="AK6" s="6">
        <v>0</v>
      </c>
      <c r="AL6" s="2">
        <v>0</v>
      </c>
      <c r="AM6" s="4">
        <v>0</v>
      </c>
      <c r="AN6" s="4">
        <v>0</v>
      </c>
      <c r="AO6" s="6">
        <v>0</v>
      </c>
      <c r="AP6" s="4">
        <v>0</v>
      </c>
      <c r="AQ6" s="4">
        <v>0</v>
      </c>
      <c r="AR6" s="6">
        <v>0</v>
      </c>
      <c r="AS6" s="4">
        <v>0</v>
      </c>
      <c r="AT6" s="4">
        <v>0</v>
      </c>
      <c r="AU6" s="6">
        <v>0</v>
      </c>
      <c r="AV6" s="2">
        <v>0</v>
      </c>
      <c r="AW6" s="4">
        <v>34.734999999999999</v>
      </c>
      <c r="AX6" s="4">
        <v>44.534999999999997</v>
      </c>
      <c r="AY6" s="6">
        <v>1</v>
      </c>
      <c r="AZ6" s="4">
        <v>32.284999999999997</v>
      </c>
      <c r="BA6" s="4">
        <v>54.084999999999994</v>
      </c>
      <c r="BB6" s="6">
        <v>1</v>
      </c>
      <c r="BC6" s="4">
        <v>32</v>
      </c>
      <c r="BD6" s="4">
        <v>53.5</v>
      </c>
      <c r="BE6" s="6">
        <v>1</v>
      </c>
      <c r="BI6" s="6">
        <f>IF(AND(BF6&gt;=$L6,BG6&gt;=$M6,BH6&gt;=$N6),1,0)</f>
        <v>0</v>
      </c>
      <c r="BL6" s="6">
        <f>IF(AND(BJ6&gt;=$O6,BK6&gt;=$P6),1,0)</f>
        <v>0</v>
      </c>
      <c r="BO6" s="6">
        <f>IF(AND(BM6&gt;=$O6,BN6&gt;=$P6),1,0)</f>
        <v>0</v>
      </c>
      <c r="BS6" s="6">
        <f t="shared" si="0"/>
        <v>0</v>
      </c>
      <c r="BV6" s="6">
        <f t="shared" si="1"/>
        <v>0</v>
      </c>
      <c r="BY6" s="6">
        <f t="shared" si="2"/>
        <v>0</v>
      </c>
    </row>
    <row r="7" spans="1:77" x14ac:dyDescent="0.3">
      <c r="A7" t="s">
        <v>116</v>
      </c>
      <c r="B7" t="s">
        <v>117</v>
      </c>
      <c r="C7" s="24">
        <v>2005</v>
      </c>
      <c r="D7" s="1">
        <v>15</v>
      </c>
      <c r="E7" t="s">
        <v>147</v>
      </c>
      <c r="F7" s="1" t="s">
        <v>98</v>
      </c>
      <c r="G7" t="s">
        <v>267</v>
      </c>
      <c r="H7" s="6">
        <f>U7+AE7+AO7+AY7+BI7+BS7</f>
        <v>3</v>
      </c>
      <c r="I7" s="6">
        <f>X7+AA7+AH7+AK7+AR7+AU7+BB7+BE7+BL7+BO7+BV7+BY7</f>
        <v>2</v>
      </c>
      <c r="J7" s="1" t="str">
        <f>IF(AND(H7&gt;0,I7&gt;0,K7&gt;=Q7),"Ja","Nein")</f>
        <v>Ja</v>
      </c>
      <c r="K7" s="4">
        <f>MAX(T7,AD7,AN7,AX7,BH7,BR7)+LARGE((T7,AD7,AN7,AX7,BH7,BR7),2)+MAX(W7,Z7,AG7,AJ7,AQ7,AT7,BA7,BD7,BK7,BN7,BU7,BX7)+LARGE((W7,Z7,AG7,AJ7,AQ7,AT7,BA7,BD7,BK7,BN7,BU7,BX7),2)</f>
        <v>190.32500000000002</v>
      </c>
      <c r="L7" s="2">
        <f>VLOOKUP(C7,Quali_M[#All],4,0)</f>
        <v>0</v>
      </c>
      <c r="M7" s="4">
        <f>VLOOKUP(C7,Quali_M[#All],5,0)</f>
        <v>32.200000000000003</v>
      </c>
      <c r="N7" s="4">
        <f>VLOOKUP(C7,Quali_M[#All],6,0)</f>
        <v>41.7</v>
      </c>
      <c r="O7" s="4">
        <f>VLOOKUP(C7,Quali_M[#All],7,0)</f>
        <v>30.6</v>
      </c>
      <c r="P7" s="4">
        <f>VLOOKUP(C7,Quali_M[#All],8,0)</f>
        <v>48.9</v>
      </c>
      <c r="Q7" s="4">
        <f>VLOOKUP(C7,Quali_M[#All],9,0)</f>
        <v>181.2</v>
      </c>
      <c r="R7" s="2">
        <v>0</v>
      </c>
      <c r="S7" s="4">
        <v>31.315000000000001</v>
      </c>
      <c r="T7" s="4">
        <v>41.015000000000001</v>
      </c>
      <c r="U7" s="6">
        <v>0</v>
      </c>
      <c r="V7" s="4">
        <v>15.947000000000001</v>
      </c>
      <c r="W7" s="4">
        <v>28.747000000000003</v>
      </c>
      <c r="X7" s="6">
        <v>0</v>
      </c>
      <c r="Y7" s="4">
        <v>27.79</v>
      </c>
      <c r="Z7" s="4">
        <v>48.89</v>
      </c>
      <c r="AA7" s="6">
        <v>0</v>
      </c>
      <c r="AB7" s="2">
        <v>0</v>
      </c>
      <c r="AC7" s="4">
        <v>34.285000000000004</v>
      </c>
      <c r="AD7" s="4">
        <v>44.085000000000008</v>
      </c>
      <c r="AE7" s="6">
        <v>1</v>
      </c>
      <c r="AF7" s="4">
        <v>31.625</v>
      </c>
      <c r="AG7" s="4">
        <v>50.625</v>
      </c>
      <c r="AH7" s="6">
        <v>1</v>
      </c>
      <c r="AI7" s="4">
        <v>32.105000000000004</v>
      </c>
      <c r="AJ7" s="4">
        <v>51.405000000000001</v>
      </c>
      <c r="AK7" s="6">
        <v>1</v>
      </c>
      <c r="AL7" s="2">
        <v>0</v>
      </c>
      <c r="AM7" s="4">
        <v>32.979999999999997</v>
      </c>
      <c r="AN7" s="4">
        <v>42.48</v>
      </c>
      <c r="AO7" s="6">
        <v>1</v>
      </c>
      <c r="AP7" s="4">
        <v>31.24</v>
      </c>
      <c r="AQ7" s="4">
        <v>48.34</v>
      </c>
      <c r="AR7" s="6">
        <v>0</v>
      </c>
      <c r="AS7" s="4">
        <v>29.81</v>
      </c>
      <c r="AT7" s="4">
        <v>49.81</v>
      </c>
      <c r="AU7" s="6">
        <v>0</v>
      </c>
      <c r="AV7" s="2">
        <v>0</v>
      </c>
      <c r="AW7" s="4">
        <v>33</v>
      </c>
      <c r="AX7" s="4">
        <v>42.6</v>
      </c>
      <c r="AY7" s="6">
        <v>1</v>
      </c>
      <c r="AZ7" s="4">
        <v>29.535</v>
      </c>
      <c r="BA7" s="4">
        <v>52.234999999999999</v>
      </c>
      <c r="BB7" s="6">
        <v>0</v>
      </c>
      <c r="BC7" s="4">
        <v>28.909999999999997</v>
      </c>
      <c r="BD7" s="4">
        <v>51.11</v>
      </c>
      <c r="BE7" s="6">
        <v>0</v>
      </c>
      <c r="BI7" s="6">
        <f>IF(AND(BF7&gt;=$L7,BG7&gt;=$M7,BH7&gt;=$N7),1,0)</f>
        <v>0</v>
      </c>
      <c r="BL7" s="6">
        <f>IF(AND(BJ7&gt;=$O7,BK7&gt;=$P7),1,0)</f>
        <v>0</v>
      </c>
      <c r="BO7" s="6">
        <f>IF(AND(BM7&gt;=$O7,BN7&gt;=$P7),1,0)</f>
        <v>0</v>
      </c>
      <c r="BS7" s="6">
        <f t="shared" si="0"/>
        <v>0</v>
      </c>
      <c r="BV7" s="6">
        <f t="shared" si="1"/>
        <v>0</v>
      </c>
      <c r="BY7" s="6">
        <f t="shared" si="2"/>
        <v>0</v>
      </c>
    </row>
    <row r="8" spans="1:77" x14ac:dyDescent="0.3">
      <c r="A8" t="s">
        <v>122</v>
      </c>
      <c r="B8" t="s">
        <v>123</v>
      </c>
      <c r="C8" s="24">
        <v>2004</v>
      </c>
      <c r="D8" s="1">
        <v>16</v>
      </c>
      <c r="E8" t="s">
        <v>67</v>
      </c>
      <c r="F8" s="1" t="s">
        <v>98</v>
      </c>
      <c r="G8" t="s">
        <v>251</v>
      </c>
      <c r="H8" s="6">
        <f>U8+AE8+AO8+AY8+BI8+BS8</f>
        <v>2</v>
      </c>
      <c r="I8" s="6">
        <f>X8+AA8+AH8+AK8+AR8+AU8+BB8+BE8+BL8+BO8+BV8+BY8</f>
        <v>3</v>
      </c>
      <c r="J8" s="1" t="str">
        <f>IF(AND(H8&gt;0,I8&gt;0,K8&gt;=Q8),"Ja","Nein")</f>
        <v>Ja</v>
      </c>
      <c r="K8" s="4">
        <f>MAX(T8,AD8,AN8,AX8,BH8,BR8)+LARGE((T8,AD8,AN8,AX8,BH8,BR8),2)+MAX(W8,Z8,AG8,AJ8,AQ8,AT8,BA8,BD8,BK8,BN8,BU8,BX8)+LARGE((W8,Z8,AG8,AJ8,AQ8,AT8,BA8,BD8,BK8,BN8,BU8,BX8),2)</f>
        <v>189.89</v>
      </c>
      <c r="L8" s="2">
        <f>VLOOKUP(C8,Quali_M[#All],4,0)</f>
        <v>0</v>
      </c>
      <c r="M8" s="4">
        <f>VLOOKUP(C8,Quali_M[#All],5,0)</f>
        <v>33</v>
      </c>
      <c r="N8" s="4">
        <f>VLOOKUP(C8,Quali_M[#All],6,0)</f>
        <v>42.5</v>
      </c>
      <c r="O8" s="4">
        <f>VLOOKUP(C8,Quali_M[#All],7,0)</f>
        <v>30.8</v>
      </c>
      <c r="P8" s="4">
        <f>VLOOKUP(C8,Quali_M[#All],8,0)</f>
        <v>50.1</v>
      </c>
      <c r="Q8" s="4">
        <f>VLOOKUP(C8,Quali_M[#All],9,0)</f>
        <v>185.2</v>
      </c>
      <c r="R8" s="2">
        <v>0</v>
      </c>
      <c r="S8" s="4">
        <v>32.21</v>
      </c>
      <c r="T8" s="4">
        <v>41.510000000000005</v>
      </c>
      <c r="U8" s="6">
        <v>0</v>
      </c>
      <c r="V8" s="4">
        <v>30.03</v>
      </c>
      <c r="W8" s="4">
        <v>48.03</v>
      </c>
      <c r="X8" s="6">
        <v>0</v>
      </c>
      <c r="Y8" s="4">
        <v>31.765000000000001</v>
      </c>
      <c r="Z8" s="4">
        <v>50.564999999999998</v>
      </c>
      <c r="AA8" s="6">
        <v>1</v>
      </c>
      <c r="AB8" s="2">
        <v>0</v>
      </c>
      <c r="AC8" s="4">
        <v>33.97</v>
      </c>
      <c r="AD8" s="4">
        <v>43.269999999999996</v>
      </c>
      <c r="AE8" s="6">
        <v>1</v>
      </c>
      <c r="AF8" s="4">
        <v>19.566999999999997</v>
      </c>
      <c r="AG8" s="4">
        <v>29.067</v>
      </c>
      <c r="AH8" s="6">
        <v>0</v>
      </c>
      <c r="AI8" s="4">
        <v>33.06</v>
      </c>
      <c r="AJ8" s="4">
        <v>51.86</v>
      </c>
      <c r="AK8" s="6">
        <v>1</v>
      </c>
      <c r="AL8" s="2">
        <v>0</v>
      </c>
      <c r="AM8" s="4">
        <v>34.04</v>
      </c>
      <c r="AN8" s="4">
        <v>43.14</v>
      </c>
      <c r="AO8" s="6">
        <v>1</v>
      </c>
      <c r="AP8" s="4">
        <v>32.619999999999997</v>
      </c>
      <c r="AQ8" s="4">
        <v>51.62</v>
      </c>
      <c r="AR8" s="6">
        <v>1</v>
      </c>
      <c r="AS8" s="4">
        <v>13.723000000000001</v>
      </c>
      <c r="AT8" s="4">
        <v>19.523</v>
      </c>
      <c r="AU8" s="6">
        <v>0</v>
      </c>
      <c r="AV8" s="2">
        <v>0</v>
      </c>
      <c r="AW8" s="4">
        <v>0</v>
      </c>
      <c r="AX8" s="4">
        <v>0</v>
      </c>
      <c r="AY8" s="6">
        <v>0</v>
      </c>
      <c r="AZ8" s="4">
        <v>0</v>
      </c>
      <c r="BA8" s="4">
        <v>0</v>
      </c>
      <c r="BB8" s="6">
        <v>0</v>
      </c>
      <c r="BC8" s="4">
        <v>0</v>
      </c>
      <c r="BD8" s="4">
        <v>0</v>
      </c>
      <c r="BE8" s="6">
        <v>0</v>
      </c>
      <c r="BI8" s="6">
        <f>IF(AND(BF8&gt;=$L8,BG8&gt;=$M8,BH8&gt;=$N8),1,0)</f>
        <v>0</v>
      </c>
      <c r="BL8" s="6">
        <f>IF(AND(BJ8&gt;=$O8,BK8&gt;=$P8),1,0)</f>
        <v>0</v>
      </c>
      <c r="BO8" s="6">
        <f>IF(AND(BM8&gt;=$O8,BN8&gt;=$P8),1,0)</f>
        <v>0</v>
      </c>
      <c r="BS8" s="6">
        <f t="shared" si="0"/>
        <v>0</v>
      </c>
      <c r="BV8" s="6">
        <f t="shared" si="1"/>
        <v>0</v>
      </c>
      <c r="BY8" s="6">
        <f t="shared" si="2"/>
        <v>0</v>
      </c>
    </row>
    <row r="9" spans="1:77" x14ac:dyDescent="0.3">
      <c r="A9" t="s">
        <v>124</v>
      </c>
      <c r="B9" t="s">
        <v>125</v>
      </c>
      <c r="C9" s="1">
        <v>2004</v>
      </c>
      <c r="D9" s="1">
        <v>16</v>
      </c>
      <c r="E9" t="s">
        <v>621</v>
      </c>
      <c r="F9" s="1" t="s">
        <v>98</v>
      </c>
      <c r="G9" t="s">
        <v>253</v>
      </c>
      <c r="H9" s="6">
        <f>U9+AE9+AO9+AY9+BI9+BS9</f>
        <v>4</v>
      </c>
      <c r="I9" s="6">
        <f>X9+AA9+AH9+AK9+AR9+AU9+BB9+BE9+BL9+BO9+BV9+BY9</f>
        <v>3</v>
      </c>
      <c r="J9" s="1" t="str">
        <f>IF(AND(H9&gt;0,I9&gt;0,K9&gt;=Q9),"Ja","Nein")</f>
        <v>Ja</v>
      </c>
      <c r="K9" s="4">
        <f>MAX(T9,AD9,AN9,AX9,BH9,BR9)+LARGE((T9,AD9,AN9,AX9,BH9,BR9),2)+MAX(W9,Z9,AG9,AJ9,AQ9,AT9,BA9,BD9,BK9,BN9,BU9,BX9)+LARGE((W9,Z9,AG9,AJ9,AQ9,AT9,BA9,BD9,BK9,BN9,BU9,BX9),2)</f>
        <v>188.67500000000001</v>
      </c>
      <c r="L9" s="2">
        <f>VLOOKUP(C9,Quali_M[#All],4,0)</f>
        <v>0</v>
      </c>
      <c r="M9" s="4">
        <f>VLOOKUP(C9,Quali_M[#All],5,0)</f>
        <v>33</v>
      </c>
      <c r="N9" s="4">
        <f>VLOOKUP(C9,Quali_M[#All],6,0)</f>
        <v>42.5</v>
      </c>
      <c r="O9" s="4">
        <f>VLOOKUP(C9,Quali_M[#All],7,0)</f>
        <v>30.8</v>
      </c>
      <c r="P9" s="4">
        <f>VLOOKUP(C9,Quali_M[#All],8,0)</f>
        <v>50.1</v>
      </c>
      <c r="Q9" s="4">
        <f>VLOOKUP(C9,Quali_M[#All],9,0)</f>
        <v>185.2</v>
      </c>
      <c r="R9" s="2">
        <v>0</v>
      </c>
      <c r="S9" s="4">
        <v>33.565000000000005</v>
      </c>
      <c r="T9" s="4">
        <v>43.365000000000009</v>
      </c>
      <c r="U9" s="6">
        <v>1</v>
      </c>
      <c r="V9" s="4">
        <v>29.910000000000004</v>
      </c>
      <c r="W9" s="4">
        <v>48.41</v>
      </c>
      <c r="X9" s="6">
        <v>0</v>
      </c>
      <c r="Y9" s="4">
        <v>30.51</v>
      </c>
      <c r="Z9" s="4">
        <v>48.81</v>
      </c>
      <c r="AA9" s="6">
        <v>0</v>
      </c>
      <c r="AB9" s="2">
        <v>0</v>
      </c>
      <c r="AC9" s="4">
        <v>34.08</v>
      </c>
      <c r="AD9" s="4">
        <v>43.48</v>
      </c>
      <c r="AE9" s="6">
        <v>1</v>
      </c>
      <c r="AF9" s="4">
        <v>31.595000000000002</v>
      </c>
      <c r="AG9" s="4">
        <v>49.894999999999996</v>
      </c>
      <c r="AH9" s="6">
        <v>0</v>
      </c>
      <c r="AI9" s="4">
        <v>31.945</v>
      </c>
      <c r="AJ9" s="4">
        <v>50.445</v>
      </c>
      <c r="AK9" s="6">
        <v>1</v>
      </c>
      <c r="AL9" s="2">
        <v>0</v>
      </c>
      <c r="AM9" s="4">
        <v>33.31</v>
      </c>
      <c r="AN9" s="4">
        <v>42.61</v>
      </c>
      <c r="AO9" s="6">
        <v>1</v>
      </c>
      <c r="AP9" s="4">
        <v>31.1</v>
      </c>
      <c r="AQ9" s="4">
        <v>49.9</v>
      </c>
      <c r="AR9" s="6">
        <v>0</v>
      </c>
      <c r="AS9" s="4">
        <v>30.71</v>
      </c>
      <c r="AT9" s="4">
        <v>49.71</v>
      </c>
      <c r="AU9" s="6">
        <v>0</v>
      </c>
      <c r="AV9" s="2">
        <v>0</v>
      </c>
      <c r="AW9" s="4">
        <v>33.795000000000002</v>
      </c>
      <c r="AX9" s="4">
        <v>43.295000000000002</v>
      </c>
      <c r="AY9" s="6">
        <v>1</v>
      </c>
      <c r="AZ9" s="4">
        <v>32.385000000000005</v>
      </c>
      <c r="BA9" s="4">
        <v>51.385000000000005</v>
      </c>
      <c r="BB9" s="6">
        <v>1</v>
      </c>
      <c r="BC9" s="4">
        <v>31.004999999999999</v>
      </c>
      <c r="BD9" s="4">
        <v>50.204999999999998</v>
      </c>
      <c r="BE9" s="6">
        <v>1</v>
      </c>
      <c r="BI9" s="6">
        <f>IF(AND(BF9&gt;=$L9,BG9&gt;=$M9,BH9&gt;=$N9),1,0)</f>
        <v>0</v>
      </c>
      <c r="BL9" s="6">
        <f>IF(AND(BJ9&gt;=$O9,BK9&gt;=$P9),1,0)</f>
        <v>0</v>
      </c>
      <c r="BO9" s="6">
        <f>IF(AND(BM9&gt;=$O9,BN9&gt;=$P9),1,0)</f>
        <v>0</v>
      </c>
      <c r="BS9" s="6">
        <f t="shared" si="0"/>
        <v>0</v>
      </c>
      <c r="BV9" s="6">
        <f t="shared" si="1"/>
        <v>0</v>
      </c>
      <c r="BY9" s="6">
        <f t="shared" si="2"/>
        <v>0</v>
      </c>
    </row>
    <row r="10" spans="1:77" x14ac:dyDescent="0.3">
      <c r="A10" t="s">
        <v>110</v>
      </c>
      <c r="B10" t="s">
        <v>111</v>
      </c>
      <c r="C10" s="1">
        <v>2005</v>
      </c>
      <c r="D10" s="1">
        <v>15</v>
      </c>
      <c r="E10" t="s">
        <v>138</v>
      </c>
      <c r="F10" s="1" t="s">
        <v>98</v>
      </c>
      <c r="G10" t="s">
        <v>261</v>
      </c>
      <c r="H10" s="6">
        <f>U10+AE10+AO10+AY10+BI10+BS10</f>
        <v>3</v>
      </c>
      <c r="I10" s="6">
        <f>X10+AA10+AH10+AK10+AR10+AU10+BB10+BE10+BL10+BO10+BV10+BY10</f>
        <v>3</v>
      </c>
      <c r="J10" s="1" t="str">
        <f>IF(AND(H10&gt;0,I10&gt;0,K10&gt;=Q10),"Ja","Nein")</f>
        <v>Ja</v>
      </c>
      <c r="K10" s="4">
        <f>MAX(T10,AD10,AN10,AX10,BH10,BR10)+LARGE((T10,AD10,AN10,AX10,BH10,BR10),2)+MAX(W10,Z10,AG10,AJ10,AQ10,AT10,BA10,BD10,BK10,BN10,BU10,BX10)+LARGE((W10,Z10,AG10,AJ10,AQ10,AT10,BA10,BD10,BK10,BN10,BU10,BX10),2)</f>
        <v>188.51999999999998</v>
      </c>
      <c r="L10" s="2">
        <f>VLOOKUP(C10,Quali_M[#All],4,0)</f>
        <v>0</v>
      </c>
      <c r="M10" s="4">
        <f>VLOOKUP(C10,Quali_M[#All],5,0)</f>
        <v>32.200000000000003</v>
      </c>
      <c r="N10" s="4">
        <f>VLOOKUP(C10,Quali_M[#All],6,0)</f>
        <v>41.7</v>
      </c>
      <c r="O10" s="4">
        <f>VLOOKUP(C10,Quali_M[#All],7,0)</f>
        <v>30.6</v>
      </c>
      <c r="P10" s="4">
        <f>VLOOKUP(C10,Quali_M[#All],8,0)</f>
        <v>48.9</v>
      </c>
      <c r="Q10" s="4">
        <f>VLOOKUP(C10,Quali_M[#All],9,0)</f>
        <v>181.2</v>
      </c>
      <c r="R10" s="2">
        <v>0</v>
      </c>
      <c r="S10" s="4">
        <v>33.555</v>
      </c>
      <c r="T10" s="4">
        <v>42.954999999999998</v>
      </c>
      <c r="U10" s="6">
        <v>1</v>
      </c>
      <c r="V10" s="4">
        <v>3.2519999999999998</v>
      </c>
      <c r="W10" s="4">
        <v>5.5519999999999996</v>
      </c>
      <c r="X10" s="6">
        <v>0</v>
      </c>
      <c r="Y10" s="4">
        <v>0</v>
      </c>
      <c r="Z10" s="4">
        <v>0</v>
      </c>
      <c r="AA10" s="6">
        <v>0</v>
      </c>
      <c r="AB10" s="2">
        <v>0</v>
      </c>
      <c r="AC10" s="4">
        <v>33.800000000000004</v>
      </c>
      <c r="AD10" s="4">
        <v>43.100000000000009</v>
      </c>
      <c r="AE10" s="6">
        <v>1</v>
      </c>
      <c r="AF10" s="4">
        <v>31.965000000000003</v>
      </c>
      <c r="AG10" s="4">
        <v>51.265000000000001</v>
      </c>
      <c r="AH10" s="6">
        <v>1</v>
      </c>
      <c r="AI10" s="4">
        <v>32</v>
      </c>
      <c r="AJ10" s="4">
        <v>51.2</v>
      </c>
      <c r="AK10" s="6">
        <v>1</v>
      </c>
      <c r="AL10" s="2">
        <v>0</v>
      </c>
      <c r="AM10" s="4">
        <v>33.08</v>
      </c>
      <c r="AN10" s="4">
        <v>42.58</v>
      </c>
      <c r="AO10" s="6">
        <v>1</v>
      </c>
      <c r="AP10" s="4">
        <v>31.88</v>
      </c>
      <c r="AQ10" s="4">
        <v>50.58</v>
      </c>
      <c r="AR10" s="6">
        <v>1</v>
      </c>
      <c r="AS10" s="4">
        <v>0</v>
      </c>
      <c r="AT10" s="4">
        <v>0</v>
      </c>
      <c r="AU10" s="6">
        <v>0</v>
      </c>
      <c r="AV10" s="2">
        <v>0</v>
      </c>
      <c r="AW10" s="4">
        <v>0</v>
      </c>
      <c r="AX10" s="4">
        <v>0</v>
      </c>
      <c r="AY10" s="6">
        <v>0</v>
      </c>
      <c r="AZ10" s="4">
        <v>0</v>
      </c>
      <c r="BA10" s="4">
        <v>0</v>
      </c>
      <c r="BB10" s="6">
        <v>0</v>
      </c>
      <c r="BC10" s="4">
        <v>0</v>
      </c>
      <c r="BD10" s="4">
        <v>0</v>
      </c>
      <c r="BE10" s="6">
        <v>0</v>
      </c>
      <c r="BI10" s="6">
        <f>IF(AND(BF10&gt;=$L10,BG10&gt;=$M10,BH10&gt;=$N10),1,0)</f>
        <v>0</v>
      </c>
      <c r="BL10" s="6">
        <f>IF(AND(BJ10&gt;=$O10,BK10&gt;=$P10),1,0)</f>
        <v>0</v>
      </c>
      <c r="BO10" s="6">
        <f>IF(AND(BM10&gt;=$O10,BN10&gt;=$P10),1,0)</f>
        <v>0</v>
      </c>
      <c r="BS10" s="6">
        <f t="shared" si="0"/>
        <v>0</v>
      </c>
      <c r="BV10" s="6">
        <f t="shared" si="1"/>
        <v>0</v>
      </c>
      <c r="BY10" s="6">
        <f t="shared" si="2"/>
        <v>0</v>
      </c>
    </row>
    <row r="11" spans="1:77" x14ac:dyDescent="0.3">
      <c r="A11" t="s">
        <v>106</v>
      </c>
      <c r="B11" t="s">
        <v>107</v>
      </c>
      <c r="C11" s="1">
        <v>2006</v>
      </c>
      <c r="D11" s="1">
        <v>14</v>
      </c>
      <c r="E11" t="s">
        <v>146</v>
      </c>
      <c r="F11" s="1" t="s">
        <v>98</v>
      </c>
      <c r="G11" t="s">
        <v>256</v>
      </c>
      <c r="H11" s="6">
        <f>U11+AE11+AO11+AY11+BI11+BS11</f>
        <v>3</v>
      </c>
      <c r="I11" s="6">
        <f>X11+AA11+AH11+AK11+AR11+AU11+BB11+BE11+BL11+BO11+BV11+BY11</f>
        <v>7</v>
      </c>
      <c r="J11" s="1" t="str">
        <f>IF(AND(H11&gt;0,I11&gt;0,K11&gt;=Q11),"Ja","Nein")</f>
        <v>Ja</v>
      </c>
      <c r="K11" s="4">
        <f>MAX(T11,AD11,AN11,AX11,BH11,BR11)+LARGE((T11,AD11,AN11,AX11,BH11,BR11),2)+MAX(W11,Z11,AG11,AJ11,AQ11,AT11,BA11,BD11,BK11,BN11,BU11,BX11)+LARGE((W11,Z11,AG11,AJ11,AQ11,AT11,BA11,BD11,BK11,BN11,BU11,BX11),2)</f>
        <v>185.63</v>
      </c>
      <c r="L11" s="2">
        <f>VLOOKUP(C11,Quali_M[#All],4,0)</f>
        <v>0</v>
      </c>
      <c r="M11" s="4">
        <f>VLOOKUP(C11,Quali_M[#All],5,0)</f>
        <v>31.6</v>
      </c>
      <c r="N11" s="4">
        <f>VLOOKUP(C11,Quali_M[#All],6,0)</f>
        <v>41.1</v>
      </c>
      <c r="O11" s="4">
        <f>VLOOKUP(C11,Quali_M[#All],7,0)</f>
        <v>30.2</v>
      </c>
      <c r="P11" s="4">
        <f>VLOOKUP(C11,Quali_M[#All],8,0)</f>
        <v>48</v>
      </c>
      <c r="Q11" s="4">
        <f>VLOOKUP(C11,Quali_M[#All],9,0)</f>
        <v>178.2</v>
      </c>
      <c r="R11" s="2">
        <v>0</v>
      </c>
      <c r="S11" s="4">
        <v>30.53</v>
      </c>
      <c r="T11" s="4">
        <v>40.43</v>
      </c>
      <c r="U11" s="6">
        <v>0</v>
      </c>
      <c r="V11" s="4">
        <v>30.365000000000002</v>
      </c>
      <c r="W11" s="4">
        <v>48.564999999999998</v>
      </c>
      <c r="X11" s="6">
        <v>1</v>
      </c>
      <c r="Y11" s="4">
        <v>31.120000000000005</v>
      </c>
      <c r="Z11" s="4">
        <v>49.820000000000007</v>
      </c>
      <c r="AA11" s="6">
        <v>1</v>
      </c>
      <c r="AB11" s="2">
        <v>0</v>
      </c>
      <c r="AC11" s="4">
        <v>33.28</v>
      </c>
      <c r="AD11" s="4">
        <v>43.08</v>
      </c>
      <c r="AE11" s="6">
        <v>1</v>
      </c>
      <c r="AF11" s="4">
        <v>31.050000000000004</v>
      </c>
      <c r="AG11" s="4">
        <v>49.45</v>
      </c>
      <c r="AH11" s="6">
        <v>1</v>
      </c>
      <c r="AI11" s="4">
        <v>31.450000000000003</v>
      </c>
      <c r="AJ11" s="4">
        <v>50.05</v>
      </c>
      <c r="AK11" s="6">
        <v>1</v>
      </c>
      <c r="AL11" s="2">
        <v>0</v>
      </c>
      <c r="AM11" s="4">
        <v>32.975000000000001</v>
      </c>
      <c r="AN11" s="4">
        <v>42.575000000000003</v>
      </c>
      <c r="AO11" s="6">
        <v>1</v>
      </c>
      <c r="AP11" s="4">
        <v>30.86</v>
      </c>
      <c r="AQ11" s="4">
        <v>49.36</v>
      </c>
      <c r="AR11" s="6">
        <v>1</v>
      </c>
      <c r="AS11" s="4">
        <v>28.88</v>
      </c>
      <c r="AT11" s="4">
        <v>49.78</v>
      </c>
      <c r="AU11" s="6">
        <v>0</v>
      </c>
      <c r="AV11" s="2">
        <v>0</v>
      </c>
      <c r="AW11" s="4">
        <v>33.08</v>
      </c>
      <c r="AX11" s="4">
        <v>42.68</v>
      </c>
      <c r="AY11" s="6">
        <v>1</v>
      </c>
      <c r="AZ11" s="4">
        <v>30.900000000000002</v>
      </c>
      <c r="BA11" s="4">
        <v>49</v>
      </c>
      <c r="BB11" s="6">
        <v>1</v>
      </c>
      <c r="BC11" s="4">
        <v>31.229999999999997</v>
      </c>
      <c r="BD11" s="4">
        <v>49.230000000000004</v>
      </c>
      <c r="BE11" s="6">
        <v>1</v>
      </c>
      <c r="BI11" s="6">
        <f>IF(AND(BF11&gt;=$L11,BG11&gt;=$M11,BH11&gt;=$N11),1,0)</f>
        <v>0</v>
      </c>
      <c r="BL11" s="6">
        <f>IF(AND(BJ11&gt;=$O11,BK11&gt;=$P11),1,0)</f>
        <v>0</v>
      </c>
      <c r="BO11" s="6">
        <f>IF(AND(BM11&gt;=$O11,BN11&gt;=$P11),1,0)</f>
        <v>0</v>
      </c>
      <c r="BS11" s="6">
        <f t="shared" si="0"/>
        <v>0</v>
      </c>
      <c r="BV11" s="6">
        <f t="shared" si="1"/>
        <v>0</v>
      </c>
      <c r="BY11" s="6">
        <f t="shared" si="2"/>
        <v>0</v>
      </c>
    </row>
    <row r="12" spans="1:77" x14ac:dyDescent="0.3">
      <c r="A12" t="s">
        <v>102</v>
      </c>
      <c r="B12" t="s">
        <v>103</v>
      </c>
      <c r="C12" s="24">
        <v>2007</v>
      </c>
      <c r="D12" s="1">
        <v>13</v>
      </c>
      <c r="E12" t="s">
        <v>64</v>
      </c>
      <c r="F12" s="1" t="s">
        <v>98</v>
      </c>
      <c r="G12" t="s">
        <v>273</v>
      </c>
      <c r="H12" s="6">
        <f>U12+AE12+AO12+AY12+BI12+BS12</f>
        <v>2</v>
      </c>
      <c r="I12" s="6">
        <f>X12+AA12+AH12+AK12+AR12+AU12+BB12+BE12+BL12+BO12+BV12+BY12</f>
        <v>5</v>
      </c>
      <c r="J12" s="1" t="str">
        <f>IF(AND(H12&gt;0,I12&gt;0,K12&gt;=Q12),"Ja","Nein")</f>
        <v>Ja</v>
      </c>
      <c r="K12" s="4">
        <f>MAX(T12,AD12,AN12,AX12,BH12,BR12)+LARGE((T12,AD12,AN12,AX12,BH12,BR12),2)+MAX(W12,Z12,AG12,AJ12,AQ12,AT12,BA12,BD12,BK12,BN12,BU12,BX12)+LARGE((W12,Z12,AG12,AJ12,AQ12,AT12,BA12,BD12,BK12,BN12,BU12,BX12),2)</f>
        <v>184.435</v>
      </c>
      <c r="L12" s="2">
        <f>VLOOKUP(C12,Quali_M[#All],4,0)</f>
        <v>0</v>
      </c>
      <c r="M12" s="4">
        <f>VLOOKUP(C12,Quali_M[#All],5,0)</f>
        <v>31.4</v>
      </c>
      <c r="N12" s="4">
        <f>VLOOKUP(C12,Quali_M[#All],6,0)</f>
        <v>40.9</v>
      </c>
      <c r="O12" s="4">
        <f>VLOOKUP(C12,Quali_M[#All],7,0)</f>
        <v>29.2</v>
      </c>
      <c r="P12" s="4">
        <f>VLOOKUP(C12,Quali_M[#All],8,0)</f>
        <v>46.7</v>
      </c>
      <c r="Q12" s="4">
        <f>VLOOKUP(C12,Quali_M[#All],9,0)</f>
        <v>175.2</v>
      </c>
      <c r="R12" s="2">
        <v>0</v>
      </c>
      <c r="S12" s="4">
        <v>31.19</v>
      </c>
      <c r="T12" s="4">
        <v>40.89</v>
      </c>
      <c r="U12" s="6">
        <v>0</v>
      </c>
      <c r="V12" s="4">
        <v>29.65</v>
      </c>
      <c r="W12" s="4">
        <v>47.05</v>
      </c>
      <c r="X12" s="6">
        <v>1</v>
      </c>
      <c r="Y12" s="4">
        <v>29.400000000000002</v>
      </c>
      <c r="Z12" s="4">
        <v>46.6</v>
      </c>
      <c r="AA12" s="6">
        <v>0</v>
      </c>
      <c r="AB12" s="2">
        <v>0</v>
      </c>
      <c r="AC12" s="4">
        <v>33.615000000000002</v>
      </c>
      <c r="AD12" s="4">
        <v>43.215000000000003</v>
      </c>
      <c r="AE12" s="6">
        <v>1</v>
      </c>
      <c r="AF12" s="4">
        <v>30.905000000000001</v>
      </c>
      <c r="AG12" s="4">
        <v>48.805</v>
      </c>
      <c r="AH12" s="6">
        <v>1</v>
      </c>
      <c r="AI12" s="4">
        <v>31.830000000000002</v>
      </c>
      <c r="AJ12" s="4">
        <v>49.53</v>
      </c>
      <c r="AK12" s="6">
        <v>1</v>
      </c>
      <c r="AL12" s="2">
        <v>0</v>
      </c>
      <c r="AM12" s="4">
        <v>33.18</v>
      </c>
      <c r="AN12" s="4">
        <v>42.78</v>
      </c>
      <c r="AO12" s="6">
        <v>1</v>
      </c>
      <c r="AP12" s="4">
        <v>31.31</v>
      </c>
      <c r="AQ12" s="4">
        <v>48.91</v>
      </c>
      <c r="AR12" s="6">
        <v>1</v>
      </c>
      <c r="AS12" s="4">
        <v>30.774999999999999</v>
      </c>
      <c r="AT12" s="4">
        <v>48.274999999999999</v>
      </c>
      <c r="AU12" s="6">
        <v>1</v>
      </c>
      <c r="AV12" s="2">
        <v>0</v>
      </c>
      <c r="AW12" s="4">
        <v>0</v>
      </c>
      <c r="AX12" s="4">
        <v>0</v>
      </c>
      <c r="AY12" s="6">
        <v>0</v>
      </c>
      <c r="AZ12" s="4">
        <v>0</v>
      </c>
      <c r="BA12" s="4">
        <v>0</v>
      </c>
      <c r="BB12" s="6">
        <v>0</v>
      </c>
      <c r="BC12" s="4">
        <v>0</v>
      </c>
      <c r="BD12" s="4">
        <v>0</v>
      </c>
      <c r="BE12" s="6">
        <v>0</v>
      </c>
      <c r="BI12" s="6">
        <f>IF(AND(BF12&gt;=$L12,BG12&gt;=$M12,BH12&gt;=$N12),1,0)</f>
        <v>0</v>
      </c>
      <c r="BL12" s="6">
        <f>IF(AND(BJ12&gt;=$O12,BK12&gt;=$P12),1,0)</f>
        <v>0</v>
      </c>
      <c r="BO12" s="6">
        <f>IF(AND(BM12&gt;=$O12,BN12&gt;=$P12),1,0)</f>
        <v>0</v>
      </c>
      <c r="BS12" s="6">
        <f t="shared" si="0"/>
        <v>0</v>
      </c>
      <c r="BV12" s="6">
        <f t="shared" si="1"/>
        <v>0</v>
      </c>
      <c r="BY12" s="6">
        <f t="shared" si="2"/>
        <v>0</v>
      </c>
    </row>
    <row r="13" spans="1:77" x14ac:dyDescent="0.3">
      <c r="A13" t="s">
        <v>104</v>
      </c>
      <c r="B13" t="s">
        <v>105</v>
      </c>
      <c r="C13" s="24">
        <v>2007</v>
      </c>
      <c r="D13" s="1">
        <v>13</v>
      </c>
      <c r="E13" t="s">
        <v>145</v>
      </c>
      <c r="F13" s="1" t="s">
        <v>98</v>
      </c>
      <c r="G13" t="s">
        <v>274</v>
      </c>
      <c r="H13" s="6">
        <f>U13+AE13+AO13+AY13+BI13+BS13</f>
        <v>1</v>
      </c>
      <c r="I13" s="6">
        <f>X13+AA13+AH13+AK13+AR13+AU13+BB13+BE13+BL13+BO13+BV13+BY13</f>
        <v>8</v>
      </c>
      <c r="J13" s="1" t="str">
        <f>IF(AND(H13&gt;0,I13&gt;0,K13&gt;=Q13),"Ja","Nein")</f>
        <v>Ja</v>
      </c>
      <c r="K13" s="4">
        <f>MAX(T13,AD13,AN13,AX13,BH13,BR13)+LARGE((T13,AD13,AN13,AX13,BH13,BR13),2)+MAX(W13,Z13,AG13,AJ13,AQ13,AT13,BA13,BD13,BK13,BN13,BU13,BX13)+LARGE((W13,Z13,AG13,AJ13,AQ13,AT13,BA13,BD13,BK13,BN13,BU13,BX13),2)</f>
        <v>180.76000000000002</v>
      </c>
      <c r="L13" s="2">
        <f>VLOOKUP(C13,Quali_M[#All],4,0)</f>
        <v>0</v>
      </c>
      <c r="M13" s="4">
        <f>VLOOKUP(C13,Quali_M[#All],5,0)</f>
        <v>31.4</v>
      </c>
      <c r="N13" s="4">
        <f>VLOOKUP(C13,Quali_M[#All],6,0)</f>
        <v>40.9</v>
      </c>
      <c r="O13" s="4">
        <f>VLOOKUP(C13,Quali_M[#All],7,0)</f>
        <v>29.2</v>
      </c>
      <c r="P13" s="4">
        <f>VLOOKUP(C13,Quali_M[#All],8,0)</f>
        <v>46.7</v>
      </c>
      <c r="Q13" s="4">
        <f>VLOOKUP(C13,Quali_M[#All],9,0)</f>
        <v>175.2</v>
      </c>
      <c r="R13" s="2">
        <v>0</v>
      </c>
      <c r="S13" s="4">
        <v>30.455000000000002</v>
      </c>
      <c r="T13" s="4">
        <v>39.855000000000004</v>
      </c>
      <c r="U13" s="6">
        <v>0</v>
      </c>
      <c r="V13" s="4">
        <v>29.96</v>
      </c>
      <c r="W13" s="4">
        <v>47.06</v>
      </c>
      <c r="X13" s="6">
        <v>1</v>
      </c>
      <c r="Y13" s="4">
        <v>31.425000000000004</v>
      </c>
      <c r="Z13" s="4">
        <v>48.525000000000006</v>
      </c>
      <c r="AA13" s="6">
        <v>1</v>
      </c>
      <c r="AB13" s="2">
        <v>0</v>
      </c>
      <c r="AC13" s="4">
        <v>31.844999999999999</v>
      </c>
      <c r="AD13" s="4">
        <v>41.445</v>
      </c>
      <c r="AE13" s="6">
        <v>1</v>
      </c>
      <c r="AF13" s="4">
        <v>31.53</v>
      </c>
      <c r="AG13" s="4">
        <v>49.03</v>
      </c>
      <c r="AH13" s="6">
        <v>1</v>
      </c>
      <c r="AI13" s="4">
        <v>31.695</v>
      </c>
      <c r="AJ13" s="4">
        <v>49.295000000000002</v>
      </c>
      <c r="AK13" s="6">
        <v>1</v>
      </c>
      <c r="AL13" s="2">
        <v>0</v>
      </c>
      <c r="AM13" s="4">
        <v>31.114999999999998</v>
      </c>
      <c r="AN13" s="4">
        <v>40.615000000000002</v>
      </c>
      <c r="AO13" s="6">
        <v>0</v>
      </c>
      <c r="AP13" s="4">
        <v>30.84</v>
      </c>
      <c r="AQ13" s="4">
        <v>48.74</v>
      </c>
      <c r="AR13" s="6">
        <v>1</v>
      </c>
      <c r="AS13" s="4">
        <v>31.175000000000001</v>
      </c>
      <c r="AT13" s="4">
        <v>48.875</v>
      </c>
      <c r="AU13" s="6">
        <v>1</v>
      </c>
      <c r="AV13" s="2">
        <v>0</v>
      </c>
      <c r="AW13" s="4">
        <v>31.39</v>
      </c>
      <c r="AX13" s="4">
        <v>40.99</v>
      </c>
      <c r="AY13" s="6">
        <v>0</v>
      </c>
      <c r="AZ13" s="4">
        <v>29.515000000000001</v>
      </c>
      <c r="BA13" s="4">
        <v>47.515000000000001</v>
      </c>
      <c r="BB13" s="6">
        <v>1</v>
      </c>
      <c r="BC13" s="4">
        <v>31.145000000000003</v>
      </c>
      <c r="BD13" s="4">
        <v>48.545000000000002</v>
      </c>
      <c r="BE13" s="6">
        <v>1</v>
      </c>
      <c r="BI13" s="6">
        <f>IF(AND(BF13&gt;=$L13,BG13&gt;=$M13,BH13&gt;=$N13),1,0)</f>
        <v>0</v>
      </c>
      <c r="BL13" s="6">
        <f>IF(AND(BJ13&gt;=$O13,BK13&gt;=$P13),1,0)</f>
        <v>0</v>
      </c>
      <c r="BO13" s="6">
        <f>IF(AND(BM13&gt;=$O13,BN13&gt;=$P13),1,0)</f>
        <v>0</v>
      </c>
      <c r="BS13" s="6">
        <f t="shared" si="0"/>
        <v>0</v>
      </c>
      <c r="BV13" s="6">
        <f t="shared" si="1"/>
        <v>0</v>
      </c>
      <c r="BY13" s="6">
        <f t="shared" si="2"/>
        <v>0</v>
      </c>
    </row>
    <row r="14" spans="1:77" x14ac:dyDescent="0.3">
      <c r="A14" t="s">
        <v>99</v>
      </c>
      <c r="B14" t="s">
        <v>308</v>
      </c>
      <c r="C14" s="24">
        <v>2007</v>
      </c>
      <c r="D14" s="1">
        <v>13</v>
      </c>
      <c r="E14" t="s">
        <v>144</v>
      </c>
      <c r="F14" s="1" t="s">
        <v>98</v>
      </c>
      <c r="G14" t="s">
        <v>486</v>
      </c>
      <c r="H14" s="6">
        <f>U14+AE14+AO14+AY14+BI14+BS14</f>
        <v>3</v>
      </c>
      <c r="I14" s="6">
        <f>X14+AA14+AH14+AK14+AR14+AU14+BB14+BE14+BL14+BO14+BV14+BY14</f>
        <v>6</v>
      </c>
      <c r="J14" s="1" t="str">
        <f>IF(AND(H14&gt;0,I14&gt;0,K14&gt;=Q14),"Ja","Nein")</f>
        <v>Ja</v>
      </c>
      <c r="K14" s="4">
        <f>MAX(T14,AD14,AN14,AX14,BH14,BR14)+LARGE((T14,AD14,AN14,AX14,BH14,BR14),2)+MAX(W14,Z14,AG14,AJ14,AQ14,AT14,BA14,BD14,BK14,BN14,BU14,BX14)+LARGE((W14,Z14,AG14,AJ14,AQ14,AT14,BA14,BD14,BK14,BN14,BU14,BX14),2)</f>
        <v>179.01000000000002</v>
      </c>
      <c r="L14" s="2">
        <f>VLOOKUP(C14,Quali_M[#All],4,0)</f>
        <v>0</v>
      </c>
      <c r="M14" s="4">
        <f>VLOOKUP(C14,Quali_M[#All],5,0)</f>
        <v>31.4</v>
      </c>
      <c r="N14" s="4">
        <f>VLOOKUP(C14,Quali_M[#All],6,0)</f>
        <v>40.9</v>
      </c>
      <c r="O14" s="4">
        <f>VLOOKUP(C14,Quali_M[#All],7,0)</f>
        <v>29.2</v>
      </c>
      <c r="P14" s="4">
        <f>VLOOKUP(C14,Quali_M[#All],8,0)</f>
        <v>46.7</v>
      </c>
      <c r="Q14" s="4">
        <f>VLOOKUP(C14,Quali_M[#All],9,0)</f>
        <v>175.2</v>
      </c>
      <c r="R14" s="2">
        <v>0</v>
      </c>
      <c r="S14" s="4">
        <v>29.765000000000001</v>
      </c>
      <c r="T14" s="4">
        <v>39.465000000000003</v>
      </c>
      <c r="U14" s="6">
        <v>0</v>
      </c>
      <c r="V14" s="4">
        <v>27.73</v>
      </c>
      <c r="W14" s="4">
        <v>44.830000000000005</v>
      </c>
      <c r="X14" s="6">
        <v>0</v>
      </c>
      <c r="Y14" s="4">
        <v>29.205000000000002</v>
      </c>
      <c r="Z14" s="4">
        <v>46.704999999999998</v>
      </c>
      <c r="AA14" s="6">
        <v>1</v>
      </c>
      <c r="AB14" s="2">
        <v>0</v>
      </c>
      <c r="AC14" s="4">
        <v>32.18</v>
      </c>
      <c r="AD14" s="4">
        <v>41.88</v>
      </c>
      <c r="AE14" s="6">
        <v>1</v>
      </c>
      <c r="AF14" s="4">
        <v>30.435000000000002</v>
      </c>
      <c r="AG14" s="4">
        <v>47.835000000000001</v>
      </c>
      <c r="AH14" s="6">
        <v>1</v>
      </c>
      <c r="AI14" s="4">
        <v>29.575000000000003</v>
      </c>
      <c r="AJ14" s="4">
        <v>46.475000000000001</v>
      </c>
      <c r="AK14" s="6">
        <v>0</v>
      </c>
      <c r="AL14" s="2">
        <v>0</v>
      </c>
      <c r="AM14" s="4">
        <v>32.22</v>
      </c>
      <c r="AN14" s="4">
        <v>41.52</v>
      </c>
      <c r="AO14" s="6">
        <v>1</v>
      </c>
      <c r="AP14" s="4">
        <v>30.25</v>
      </c>
      <c r="AQ14" s="4">
        <v>47.45</v>
      </c>
      <c r="AR14" s="6">
        <v>1</v>
      </c>
      <c r="AS14" s="4">
        <v>30.21</v>
      </c>
      <c r="AT14" s="4">
        <v>47.71</v>
      </c>
      <c r="AU14" s="6">
        <v>1</v>
      </c>
      <c r="AV14" s="2">
        <v>0</v>
      </c>
      <c r="AW14" s="4">
        <v>31.885000000000002</v>
      </c>
      <c r="AX14" s="4">
        <v>41.585000000000001</v>
      </c>
      <c r="AY14" s="6">
        <v>1</v>
      </c>
      <c r="AZ14" s="4">
        <v>29.86</v>
      </c>
      <c r="BA14" s="4">
        <v>47.66</v>
      </c>
      <c r="BB14" s="6">
        <v>1</v>
      </c>
      <c r="BC14" s="4">
        <v>30.055</v>
      </c>
      <c r="BD14" s="4">
        <v>47.454999999999998</v>
      </c>
      <c r="BE14" s="6">
        <v>1</v>
      </c>
      <c r="BI14" s="6">
        <f>IF(AND(BF14&gt;=$L14,BG14&gt;=$M14,BH14&gt;=$N14),1,0)</f>
        <v>0</v>
      </c>
      <c r="BL14" s="6">
        <f>IF(AND(BJ14&gt;=$O14,BK14&gt;=$P14),1,0)</f>
        <v>0</v>
      </c>
      <c r="BO14" s="6">
        <f>IF(AND(BM14&gt;=$O14,BN14&gt;=$P14),1,0)</f>
        <v>0</v>
      </c>
      <c r="BS14" s="6">
        <f t="shared" si="0"/>
        <v>0</v>
      </c>
      <c r="BV14" s="6">
        <f t="shared" si="1"/>
        <v>0</v>
      </c>
      <c r="BY14" s="6">
        <f t="shared" si="2"/>
        <v>0</v>
      </c>
    </row>
    <row r="15" spans="1:77" x14ac:dyDescent="0.3">
      <c r="A15" t="s">
        <v>453</v>
      </c>
      <c r="B15" t="s">
        <v>463</v>
      </c>
      <c r="C15" s="24">
        <v>2000</v>
      </c>
      <c r="D15" s="1">
        <v>20</v>
      </c>
      <c r="E15" t="s">
        <v>63</v>
      </c>
      <c r="F15" s="1" t="s">
        <v>98</v>
      </c>
      <c r="G15" t="s">
        <v>443</v>
      </c>
      <c r="H15" s="6">
        <f>U15+AE15+AO15+AY15+BI15+BS15</f>
        <v>2</v>
      </c>
      <c r="I15" s="6">
        <f>X15+AA15+AH15+AK15+AR15+AU15+BB15+BE15+BL15+BO15+BV15+BY15</f>
        <v>0</v>
      </c>
      <c r="J15" s="1" t="str">
        <f>IF(AND(H15&gt;0,I15&gt;0,K15&gt;=Q15),"Ja","Nein")</f>
        <v>Nein</v>
      </c>
      <c r="K15" s="4">
        <f>MAX(T15,AD15,AN15,AX15,BH15,BR15)+LARGE((T15,AD15,AN15,AX15,BH15,BR15),2)+MAX(W15,Z15,AG15,AJ15,AQ15,AT15,BA15,BD15,BK15,BN15,BU15,BX15)+LARGE((W15,Z15,AG15,AJ15,AQ15,AT15,BA15,BD15,BK15,BN15,BU15,BX15),2)</f>
        <v>199.23000000000002</v>
      </c>
      <c r="L15" s="2">
        <f>VLOOKUP(C15,Quali_M[#All],4,0)</f>
        <v>2.2000000000000002</v>
      </c>
      <c r="M15" s="4">
        <f>VLOOKUP(C15,Quali_M[#All],5,0)</f>
        <v>34.6</v>
      </c>
      <c r="N15" s="4">
        <f>VLOOKUP(C15,Quali_M[#All],6,0)</f>
        <v>46.3</v>
      </c>
      <c r="O15" s="4">
        <f>VLOOKUP(C15,Quali_M[#All],7,0)</f>
        <v>31.6</v>
      </c>
      <c r="P15" s="4">
        <f>VLOOKUP(C15,Quali_M[#All],8,0)</f>
        <v>54.4</v>
      </c>
      <c r="Q15" s="4">
        <f>VLOOKUP(C15,Quali_M[#All],9,0)</f>
        <v>201.4</v>
      </c>
      <c r="R15" s="2">
        <v>0</v>
      </c>
      <c r="S15" s="4">
        <v>0</v>
      </c>
      <c r="T15" s="4">
        <v>0</v>
      </c>
      <c r="U15" s="6">
        <v>0</v>
      </c>
      <c r="V15" s="4">
        <v>0</v>
      </c>
      <c r="W15" s="4">
        <v>0</v>
      </c>
      <c r="X15" s="6">
        <v>0</v>
      </c>
      <c r="Y15" s="4">
        <v>0</v>
      </c>
      <c r="Z15" s="4">
        <v>0</v>
      </c>
      <c r="AA15" s="6">
        <v>0</v>
      </c>
      <c r="AB15" s="2">
        <v>0</v>
      </c>
      <c r="AC15" s="4">
        <v>0</v>
      </c>
      <c r="AD15" s="4">
        <v>0</v>
      </c>
      <c r="AE15" s="6">
        <v>0</v>
      </c>
      <c r="AF15" s="4">
        <v>0</v>
      </c>
      <c r="AG15" s="4">
        <v>0</v>
      </c>
      <c r="AH15" s="6">
        <v>0</v>
      </c>
      <c r="AI15" s="4">
        <v>0</v>
      </c>
      <c r="AJ15" s="4">
        <v>0</v>
      </c>
      <c r="AK15" s="6">
        <v>0</v>
      </c>
      <c r="AL15" s="2">
        <v>2.6</v>
      </c>
      <c r="AM15" s="4">
        <v>35.725000000000001</v>
      </c>
      <c r="AN15" s="4">
        <v>47.625</v>
      </c>
      <c r="AO15" s="6">
        <v>1</v>
      </c>
      <c r="AP15" s="4">
        <v>34.774999999999999</v>
      </c>
      <c r="AQ15" s="4">
        <v>52.174999999999997</v>
      </c>
      <c r="AR15" s="6">
        <v>0</v>
      </c>
      <c r="AS15" s="4">
        <v>34.840000000000003</v>
      </c>
      <c r="AT15" s="4">
        <v>52.44</v>
      </c>
      <c r="AU15" s="6">
        <v>0</v>
      </c>
      <c r="AV15" s="2">
        <v>2.7</v>
      </c>
      <c r="AW15" s="4">
        <v>35.290000000000006</v>
      </c>
      <c r="AX15" s="4">
        <v>46.990000000000009</v>
      </c>
      <c r="AY15" s="6">
        <v>1</v>
      </c>
      <c r="AZ15" s="4">
        <v>6.3890000000000002</v>
      </c>
      <c r="BA15" s="4">
        <v>11.289</v>
      </c>
      <c r="BB15" s="6">
        <v>0</v>
      </c>
      <c r="BC15" s="4">
        <v>0</v>
      </c>
      <c r="BD15" s="4">
        <v>0</v>
      </c>
      <c r="BE15" s="6">
        <v>0</v>
      </c>
      <c r="BI15" s="6">
        <f>IF(AND(BF15&gt;=$L15,BG15&gt;=$M15,BH15&gt;=$N15),1,0)</f>
        <v>0</v>
      </c>
      <c r="BL15" s="6">
        <f>IF(AND(BJ15&gt;=$O15,BK15&gt;=$P15),1,0)</f>
        <v>0</v>
      </c>
      <c r="BO15" s="6">
        <f>IF(AND(BM15&gt;=$O15,BN15&gt;=$P15),1,0)</f>
        <v>0</v>
      </c>
      <c r="BS15" s="6">
        <f t="shared" si="0"/>
        <v>0</v>
      </c>
      <c r="BV15" s="6">
        <f t="shared" si="1"/>
        <v>0</v>
      </c>
      <c r="BY15" s="6">
        <f t="shared" si="2"/>
        <v>0</v>
      </c>
    </row>
    <row r="16" spans="1:77" x14ac:dyDescent="0.3">
      <c r="A16" t="s">
        <v>454</v>
      </c>
      <c r="B16" t="s">
        <v>464</v>
      </c>
      <c r="C16" s="1">
        <v>2001</v>
      </c>
      <c r="D16" s="1">
        <v>19</v>
      </c>
      <c r="E16" t="s">
        <v>67</v>
      </c>
      <c r="F16" s="1" t="s">
        <v>98</v>
      </c>
      <c r="G16" t="s">
        <v>444</v>
      </c>
      <c r="H16" s="6">
        <f>U16+AE16+AO16+AY16+BI16+BS16</f>
        <v>2</v>
      </c>
      <c r="I16" s="6">
        <f>X16+AA16+AH16+AK16+AR16+AU16+BB16+BE16+BL16+BO16+BV16+BY16</f>
        <v>0</v>
      </c>
      <c r="J16" s="1" t="str">
        <f>IF(AND(H16&gt;0,I16&gt;0,K16&gt;=Q16),"Ja","Nein")</f>
        <v>Nein</v>
      </c>
      <c r="K16" s="4">
        <f>MAX(T16,AD16,AN16,AX16,BH16,BR16)+LARGE((T16,AD16,AN16,AX16,BH16,BR16),2)+MAX(W16,Z16,AG16,AJ16,AQ16,AT16,BA16,BD16,BK16,BN16,BU16,BX16)+LARGE((W16,Z16,AG16,AJ16,AQ16,AT16,BA16,BD16,BK16,BN16,BU16,BX16),2)</f>
        <v>199.13499999999999</v>
      </c>
      <c r="L16" s="2">
        <f>VLOOKUP(C16,Quali_M[#All],4,0)</f>
        <v>1.8</v>
      </c>
      <c r="M16" s="4">
        <f>VLOOKUP(C16,Quali_M[#All],5,0)</f>
        <v>34.200000000000003</v>
      </c>
      <c r="N16" s="4">
        <f>VLOOKUP(C16,Quali_M[#All],6,0)</f>
        <v>45.5</v>
      </c>
      <c r="O16" s="4">
        <f>VLOOKUP(C16,Quali_M[#All],7,0)</f>
        <v>31.4</v>
      </c>
      <c r="P16" s="4">
        <f>VLOOKUP(C16,Quali_M[#All],8,0)</f>
        <v>53.7</v>
      </c>
      <c r="Q16" s="4">
        <f>VLOOKUP(C16,Quali_M[#All],9,0)</f>
        <v>198.4</v>
      </c>
      <c r="R16" s="2">
        <v>0</v>
      </c>
      <c r="S16" s="4">
        <v>0</v>
      </c>
      <c r="T16" s="4">
        <v>0</v>
      </c>
      <c r="U16" s="6">
        <v>0</v>
      </c>
      <c r="V16" s="4">
        <v>0</v>
      </c>
      <c r="W16" s="4">
        <v>0</v>
      </c>
      <c r="X16" s="6">
        <v>0</v>
      </c>
      <c r="Y16" s="4">
        <v>0</v>
      </c>
      <c r="Z16" s="4">
        <v>0</v>
      </c>
      <c r="AA16" s="6">
        <v>0</v>
      </c>
      <c r="AB16" s="2">
        <v>2.5</v>
      </c>
      <c r="AC16" s="4">
        <v>34.35</v>
      </c>
      <c r="AD16" s="4">
        <v>46.05</v>
      </c>
      <c r="AE16" s="6">
        <v>1</v>
      </c>
      <c r="AF16" s="4">
        <v>31.245000000000005</v>
      </c>
      <c r="AG16" s="4">
        <v>52.445</v>
      </c>
      <c r="AH16" s="6">
        <v>0</v>
      </c>
      <c r="AI16" s="4">
        <v>32.395000000000003</v>
      </c>
      <c r="AJ16" s="4">
        <v>53.495000000000005</v>
      </c>
      <c r="AK16" s="6">
        <v>0</v>
      </c>
      <c r="AL16" s="2">
        <v>2.5</v>
      </c>
      <c r="AM16" s="4">
        <v>34.994999999999997</v>
      </c>
      <c r="AN16" s="4">
        <v>47.094999999999999</v>
      </c>
      <c r="AO16" s="6">
        <v>1</v>
      </c>
      <c r="AP16" s="4">
        <v>31.725000000000001</v>
      </c>
      <c r="AQ16" s="4">
        <v>52.424999999999997</v>
      </c>
      <c r="AR16" s="6">
        <v>0</v>
      </c>
      <c r="AS16" s="4">
        <v>31.445</v>
      </c>
      <c r="AT16" s="4">
        <v>52.445</v>
      </c>
      <c r="AU16" s="6">
        <v>0</v>
      </c>
      <c r="AV16" s="2">
        <v>2.5</v>
      </c>
      <c r="AW16" s="4">
        <v>34.1</v>
      </c>
      <c r="AX16" s="4">
        <v>46.1</v>
      </c>
      <c r="AY16" s="6">
        <v>0</v>
      </c>
      <c r="AZ16" s="4">
        <v>30.52</v>
      </c>
      <c r="BA16" s="4">
        <v>52.019999999999996</v>
      </c>
      <c r="BB16" s="6">
        <v>0</v>
      </c>
      <c r="BC16" s="4">
        <v>31.225000000000001</v>
      </c>
      <c r="BD16" s="4">
        <v>52.325000000000003</v>
      </c>
      <c r="BE16" s="6">
        <v>0</v>
      </c>
      <c r="BI16" s="6">
        <f>IF(AND(BF16&gt;=$L16,BG16&gt;=$M16,BH16&gt;=$N16),1,0)</f>
        <v>0</v>
      </c>
      <c r="BL16" s="6">
        <f>IF(AND(BJ16&gt;=$O16,BK16&gt;=$P16),1,0)</f>
        <v>0</v>
      </c>
      <c r="BO16" s="6">
        <f>IF(AND(BM16&gt;=$O16,BN16&gt;=$P16),1,0)</f>
        <v>0</v>
      </c>
      <c r="BS16" s="6">
        <f t="shared" si="0"/>
        <v>0</v>
      </c>
      <c r="BV16" s="6">
        <f t="shared" si="1"/>
        <v>0</v>
      </c>
      <c r="BY16" s="6">
        <f t="shared" si="2"/>
        <v>0</v>
      </c>
    </row>
    <row r="17" spans="1:77" x14ac:dyDescent="0.3">
      <c r="A17" t="s">
        <v>130</v>
      </c>
      <c r="B17" t="s">
        <v>131</v>
      </c>
      <c r="C17" s="24">
        <v>2000</v>
      </c>
      <c r="D17" s="1">
        <v>20</v>
      </c>
      <c r="E17" t="s">
        <v>63</v>
      </c>
      <c r="F17" s="1" t="s">
        <v>98</v>
      </c>
      <c r="G17" t="s">
        <v>238</v>
      </c>
      <c r="H17" s="6">
        <f>U17+AE17+AO17+AY17+BI17+BS17</f>
        <v>0</v>
      </c>
      <c r="I17" s="6">
        <f>X17+AA17+AH17+AK17+AR17+AU17+BB17+BE17+BL17+BO17+BV17+BY17</f>
        <v>0</v>
      </c>
      <c r="J17" s="1" t="str">
        <f>IF(AND(H17&gt;0,I17&gt;0,K17&gt;=Q17),"Ja","Nein")</f>
        <v>Nein</v>
      </c>
      <c r="K17" s="4">
        <f>MAX(T17,AD17,AN17,AX17,BH17,BR17)+LARGE((T17,AD17,AN17,AX17,BH17,BR17),2)+MAX(W17,Z17,AG17,AJ17,AQ17,AT17,BA17,BD17,BK17,BN17,BU17,BX17)+LARGE((W17,Z17,AG17,AJ17,AQ17,AT17,BA17,BD17,BK17,BN17,BU17,BX17),2)</f>
        <v>197.94499999999999</v>
      </c>
      <c r="L17" s="2">
        <f>VLOOKUP(C17,Quali_M[#All],4,0)</f>
        <v>2.2000000000000002</v>
      </c>
      <c r="M17" s="4">
        <f>VLOOKUP(C17,Quali_M[#All],5,0)</f>
        <v>34.6</v>
      </c>
      <c r="N17" s="4">
        <f>VLOOKUP(C17,Quali_M[#All],6,0)</f>
        <v>46.3</v>
      </c>
      <c r="O17" s="4">
        <f>VLOOKUP(C17,Quali_M[#All],7,0)</f>
        <v>31.6</v>
      </c>
      <c r="P17" s="4">
        <f>VLOOKUP(C17,Quali_M[#All],8,0)</f>
        <v>54.4</v>
      </c>
      <c r="Q17" s="4">
        <f>VLOOKUP(C17,Quali_M[#All],9,0)</f>
        <v>201.4</v>
      </c>
      <c r="R17" s="2">
        <v>2.4</v>
      </c>
      <c r="S17" s="4">
        <v>33.885000000000005</v>
      </c>
      <c r="T17" s="4">
        <v>45.784999999999997</v>
      </c>
      <c r="U17" s="6">
        <v>0</v>
      </c>
      <c r="V17" s="4">
        <v>30.76</v>
      </c>
      <c r="W17" s="4">
        <v>53.059999999999995</v>
      </c>
      <c r="X17" s="6">
        <v>0</v>
      </c>
      <c r="Y17" s="4">
        <v>30.285</v>
      </c>
      <c r="Z17" s="4">
        <v>52.885000000000005</v>
      </c>
      <c r="AA17" s="6">
        <v>0</v>
      </c>
      <c r="AB17" s="2">
        <v>2.4</v>
      </c>
      <c r="AC17" s="4">
        <v>33.830000000000005</v>
      </c>
      <c r="AD17" s="4">
        <v>45.63</v>
      </c>
      <c r="AE17" s="6">
        <v>0</v>
      </c>
      <c r="AF17" s="4">
        <v>14.965000000000002</v>
      </c>
      <c r="AG17" s="4">
        <v>26.665000000000003</v>
      </c>
      <c r="AH17" s="6">
        <v>0</v>
      </c>
      <c r="AI17" s="4">
        <v>30.37</v>
      </c>
      <c r="AJ17" s="4">
        <v>53.47</v>
      </c>
      <c r="AK17" s="6">
        <v>0</v>
      </c>
      <c r="AL17" s="2">
        <v>2.4</v>
      </c>
      <c r="AM17" s="4">
        <v>33.31</v>
      </c>
      <c r="AN17" s="4">
        <v>45.11</v>
      </c>
      <c r="AO17" s="6">
        <v>0</v>
      </c>
      <c r="AP17" s="4">
        <v>27.36</v>
      </c>
      <c r="AQ17" s="4">
        <v>50.36</v>
      </c>
      <c r="AR17" s="6">
        <v>0</v>
      </c>
      <c r="AS17" s="4">
        <v>28.85</v>
      </c>
      <c r="AT17" s="4">
        <v>52.05</v>
      </c>
      <c r="AU17" s="6">
        <v>0</v>
      </c>
      <c r="AV17" s="2">
        <v>2.4</v>
      </c>
      <c r="AW17" s="4">
        <v>33.299999999999997</v>
      </c>
      <c r="AX17" s="4">
        <v>44.399999999999991</v>
      </c>
      <c r="AY17" s="6">
        <v>0</v>
      </c>
      <c r="AZ17" s="4">
        <v>28.85</v>
      </c>
      <c r="BA17" s="4">
        <v>51.05</v>
      </c>
      <c r="BB17" s="6">
        <v>0</v>
      </c>
      <c r="BC17" s="4">
        <v>12.042999999999999</v>
      </c>
      <c r="BD17" s="4">
        <v>21.642999999999997</v>
      </c>
      <c r="BE17" s="6">
        <v>0</v>
      </c>
      <c r="BI17" s="6">
        <f>IF(AND(BF17&gt;=$L17,BG17&gt;=$M17,BH17&gt;=$N17),1,0)</f>
        <v>0</v>
      </c>
      <c r="BL17" s="6">
        <f>IF(AND(BJ17&gt;=$O17,BK17&gt;=$P17),1,0)</f>
        <v>0</v>
      </c>
      <c r="BO17" s="6">
        <f>IF(AND(BM17&gt;=$O17,BN17&gt;=$P17),1,0)</f>
        <v>0</v>
      </c>
      <c r="BS17" s="6">
        <f t="shared" si="0"/>
        <v>0</v>
      </c>
      <c r="BV17" s="6">
        <f t="shared" si="1"/>
        <v>0</v>
      </c>
      <c r="BY17" s="6">
        <f t="shared" si="2"/>
        <v>0</v>
      </c>
    </row>
    <row r="18" spans="1:77" x14ac:dyDescent="0.3">
      <c r="A18" t="s">
        <v>128</v>
      </c>
      <c r="B18" t="s">
        <v>129</v>
      </c>
      <c r="C18" s="1">
        <v>2001</v>
      </c>
      <c r="D18" s="1">
        <v>19</v>
      </c>
      <c r="E18" t="s">
        <v>67</v>
      </c>
      <c r="F18" s="1" t="s">
        <v>98</v>
      </c>
      <c r="G18" t="s">
        <v>237</v>
      </c>
      <c r="H18" s="6">
        <f>U18+AE18+AO18+AY18+BI18+BS18</f>
        <v>0</v>
      </c>
      <c r="I18" s="6">
        <f>X18+AA18+AH18+AK18+AR18+AU18+BB18+BE18+BL18+BO18+BV18+BY18</f>
        <v>0</v>
      </c>
      <c r="J18" s="1" t="str">
        <f>IF(AND(H18&gt;0,I18&gt;0,K18&gt;=Q18),"Ja","Nein")</f>
        <v>Nein</v>
      </c>
      <c r="K18" s="4">
        <f>MAX(T18,AD18,AN18,AX18,BH18,BR18)+LARGE((T18,AD18,AN18,AX18,BH18,BR18),2)+MAX(W18,Z18,AG18,AJ18,AQ18,AT18,BA18,BD18,BK18,BN18,BU18,BX18)+LARGE((W18,Z18,AG18,AJ18,AQ18,AT18,BA18,BD18,BK18,BN18,BU18,BX18),2)</f>
        <v>196.09</v>
      </c>
      <c r="L18" s="2">
        <f>VLOOKUP(C18,Quali_M[#All],4,0)</f>
        <v>1.8</v>
      </c>
      <c r="M18" s="4">
        <f>VLOOKUP(C18,Quali_M[#All],5,0)</f>
        <v>34.200000000000003</v>
      </c>
      <c r="N18" s="4">
        <f>VLOOKUP(C18,Quali_M[#All],6,0)</f>
        <v>45.5</v>
      </c>
      <c r="O18" s="4">
        <f>VLOOKUP(C18,Quali_M[#All],7,0)</f>
        <v>31.4</v>
      </c>
      <c r="P18" s="4">
        <f>VLOOKUP(C18,Quali_M[#All],8,0)</f>
        <v>53.7</v>
      </c>
      <c r="Q18" s="4">
        <f>VLOOKUP(C18,Quali_M[#All],9,0)</f>
        <v>198.4</v>
      </c>
      <c r="R18" s="2">
        <v>2.1</v>
      </c>
      <c r="S18" s="4">
        <v>33.58</v>
      </c>
      <c r="T18" s="4">
        <v>45.080000000000005</v>
      </c>
      <c r="U18" s="6">
        <v>0</v>
      </c>
      <c r="V18" s="4">
        <v>9.4909999999999997</v>
      </c>
      <c r="W18" s="4">
        <v>15.990999999999998</v>
      </c>
      <c r="X18" s="6">
        <v>0</v>
      </c>
      <c r="Y18" s="4">
        <v>0</v>
      </c>
      <c r="Z18" s="4">
        <v>0</v>
      </c>
      <c r="AA18" s="6">
        <v>0</v>
      </c>
      <c r="AB18" s="2">
        <v>2.8</v>
      </c>
      <c r="AC18" s="4">
        <v>33.950000000000003</v>
      </c>
      <c r="AD18" s="4">
        <v>45.85</v>
      </c>
      <c r="AE18" s="6">
        <v>0</v>
      </c>
      <c r="AF18" s="4">
        <v>31.465000000000003</v>
      </c>
      <c r="AG18" s="4">
        <v>52.765000000000001</v>
      </c>
      <c r="AH18" s="6">
        <v>0</v>
      </c>
      <c r="AI18" s="4">
        <v>31.495000000000005</v>
      </c>
      <c r="AJ18" s="4">
        <v>52.395000000000003</v>
      </c>
      <c r="AK18" s="6">
        <v>0</v>
      </c>
      <c r="AL18" s="2">
        <v>0.7</v>
      </c>
      <c r="AM18" s="4">
        <v>31.117999999999999</v>
      </c>
      <c r="AN18" s="4">
        <v>40.317999999999998</v>
      </c>
      <c r="AO18" s="6">
        <v>0</v>
      </c>
      <c r="AP18" s="4">
        <v>30.73</v>
      </c>
      <c r="AQ18" s="4">
        <v>51.53</v>
      </c>
      <c r="AR18" s="6">
        <v>0</v>
      </c>
      <c r="AS18" s="4">
        <v>30.984999999999999</v>
      </c>
      <c r="AT18" s="4">
        <v>52.284999999999997</v>
      </c>
      <c r="AU18" s="6">
        <v>0</v>
      </c>
      <c r="AV18" s="2">
        <v>0</v>
      </c>
      <c r="AW18" s="4">
        <v>0</v>
      </c>
      <c r="AX18" s="4">
        <v>0</v>
      </c>
      <c r="AY18" s="6">
        <v>0</v>
      </c>
      <c r="AZ18" s="4">
        <v>0</v>
      </c>
      <c r="BA18" s="4">
        <v>0</v>
      </c>
      <c r="BB18" s="6">
        <v>0</v>
      </c>
      <c r="BC18" s="4">
        <v>0</v>
      </c>
      <c r="BD18" s="4">
        <v>0</v>
      </c>
      <c r="BE18" s="6">
        <v>0</v>
      </c>
      <c r="BI18" s="6">
        <f>IF(AND(BF18&gt;=$L18,BG18&gt;=$M18,BH18&gt;=$N18),1,0)</f>
        <v>0</v>
      </c>
      <c r="BL18" s="6">
        <f>IF(AND(BJ18&gt;=$O18,BK18&gt;=$P18),1,0)</f>
        <v>0</v>
      </c>
      <c r="BO18" s="6">
        <f>IF(AND(BM18&gt;=$O18,BN18&gt;=$P18),1,0)</f>
        <v>0</v>
      </c>
      <c r="BS18" s="6">
        <f t="shared" si="0"/>
        <v>0</v>
      </c>
      <c r="BV18" s="6">
        <f t="shared" si="1"/>
        <v>0</v>
      </c>
      <c r="BY18" s="6">
        <f t="shared" si="2"/>
        <v>0</v>
      </c>
    </row>
    <row r="19" spans="1:77" x14ac:dyDescent="0.3">
      <c r="A19" t="s">
        <v>456</v>
      </c>
      <c r="B19" t="s">
        <v>466</v>
      </c>
      <c r="C19" s="1">
        <v>2001</v>
      </c>
      <c r="D19" s="1">
        <v>19</v>
      </c>
      <c r="E19" t="s">
        <v>472</v>
      </c>
      <c r="F19" s="1" t="s">
        <v>98</v>
      </c>
      <c r="G19" t="s">
        <v>446</v>
      </c>
      <c r="H19" s="6">
        <f>U19+AE19+AO19+AY19+BI19+BS19</f>
        <v>0</v>
      </c>
      <c r="I19" s="6">
        <f>X19+AA19+AH19+AK19+AR19+AU19+BB19+BE19+BL19+BO19+BV19+BY19</f>
        <v>0</v>
      </c>
      <c r="J19" s="1" t="str">
        <f>IF(AND(H19&gt;0,I19&gt;0,K19&gt;=Q19),"Ja","Nein")</f>
        <v>Nein</v>
      </c>
      <c r="K19" s="4">
        <f>MAX(T19,AD19,AN19,AX19,BH19,BR19)+LARGE((T19,AD19,AN19,AX19,BH19,BR19),2)+MAX(W19,Z19,AG19,AJ19,AQ19,AT19,BA19,BD19,BK19,BN19,BU19,BX19)+LARGE((W19,Z19,AG19,AJ19,AQ19,AT19,BA19,BD19,BK19,BN19,BU19,BX19),2)</f>
        <v>189.2</v>
      </c>
      <c r="L19" s="2">
        <f>VLOOKUP(C19,Quali_M[#All],4,0)</f>
        <v>1.8</v>
      </c>
      <c r="M19" s="4">
        <f>VLOOKUP(C19,Quali_M[#All],5,0)</f>
        <v>34.200000000000003</v>
      </c>
      <c r="N19" s="4">
        <f>VLOOKUP(C19,Quali_M[#All],6,0)</f>
        <v>45.5</v>
      </c>
      <c r="O19" s="4">
        <f>VLOOKUP(C19,Quali_M[#All],7,0)</f>
        <v>31.4</v>
      </c>
      <c r="P19" s="4">
        <f>VLOOKUP(C19,Quali_M[#All],8,0)</f>
        <v>53.7</v>
      </c>
      <c r="Q19" s="4">
        <f>VLOOKUP(C19,Quali_M[#All],9,0)</f>
        <v>198.4</v>
      </c>
      <c r="R19" s="2">
        <v>0</v>
      </c>
      <c r="S19" s="4">
        <v>0</v>
      </c>
      <c r="T19" s="4">
        <v>0</v>
      </c>
      <c r="U19" s="6">
        <v>0</v>
      </c>
      <c r="V19" s="4">
        <v>0</v>
      </c>
      <c r="W19" s="4">
        <v>0</v>
      </c>
      <c r="X19" s="6">
        <v>0</v>
      </c>
      <c r="Y19" s="4">
        <v>0</v>
      </c>
      <c r="Z19" s="4">
        <v>0</v>
      </c>
      <c r="AA19" s="6">
        <v>0</v>
      </c>
      <c r="AB19" s="2">
        <v>0</v>
      </c>
      <c r="AC19" s="4">
        <v>0</v>
      </c>
      <c r="AD19" s="4">
        <v>0</v>
      </c>
      <c r="AE19" s="6">
        <v>0</v>
      </c>
      <c r="AF19" s="4">
        <v>0</v>
      </c>
      <c r="AG19" s="4">
        <v>0</v>
      </c>
      <c r="AH19" s="6">
        <v>0</v>
      </c>
      <c r="AI19" s="4">
        <v>0</v>
      </c>
      <c r="AJ19" s="4">
        <v>0</v>
      </c>
      <c r="AK19" s="6">
        <v>0</v>
      </c>
      <c r="AL19" s="2">
        <v>1.5</v>
      </c>
      <c r="AM19" s="4">
        <v>33.284999999999997</v>
      </c>
      <c r="AN19" s="4">
        <v>44.384999999999998</v>
      </c>
      <c r="AO19" s="6">
        <v>0</v>
      </c>
      <c r="AP19" s="4">
        <v>30.914999999999999</v>
      </c>
      <c r="AQ19" s="4">
        <v>50.515000000000001</v>
      </c>
      <c r="AR19" s="6">
        <v>0</v>
      </c>
      <c r="AS19" s="4">
        <v>32.049999999999997</v>
      </c>
      <c r="AT19" s="4">
        <v>50.95</v>
      </c>
      <c r="AU19" s="6">
        <v>0</v>
      </c>
      <c r="AV19" s="2">
        <v>2.2000000000000002</v>
      </c>
      <c r="AW19" s="4">
        <v>31.615000000000002</v>
      </c>
      <c r="AX19" s="4">
        <v>43.315000000000005</v>
      </c>
      <c r="AY19" s="6">
        <v>0</v>
      </c>
      <c r="AZ19" s="4">
        <v>29.25</v>
      </c>
      <c r="BA19" s="4">
        <v>49.35</v>
      </c>
      <c r="BB19" s="6">
        <v>0</v>
      </c>
      <c r="BC19" s="4">
        <v>30.75</v>
      </c>
      <c r="BD19" s="4">
        <v>50.55</v>
      </c>
      <c r="BE19" s="6">
        <v>0</v>
      </c>
      <c r="BI19" s="6">
        <f>IF(AND(BF19&gt;=$L19,BG19&gt;=$M19,BH19&gt;=$N19),1,0)</f>
        <v>0</v>
      </c>
      <c r="BL19" s="6">
        <f>IF(AND(BJ19&gt;=$O19,BK19&gt;=$P19),1,0)</f>
        <v>0</v>
      </c>
      <c r="BO19" s="6">
        <f>IF(AND(BM19&gt;=$O19,BN19&gt;=$P19),1,0)</f>
        <v>0</v>
      </c>
      <c r="BS19" s="6">
        <f t="shared" si="0"/>
        <v>0</v>
      </c>
      <c r="BV19" s="6">
        <f t="shared" si="1"/>
        <v>0</v>
      </c>
      <c r="BY19" s="6">
        <f t="shared" si="2"/>
        <v>0</v>
      </c>
    </row>
    <row r="20" spans="1:77" x14ac:dyDescent="0.3">
      <c r="A20" t="s">
        <v>136</v>
      </c>
      <c r="B20" t="s">
        <v>137</v>
      </c>
      <c r="C20" s="1">
        <v>2001</v>
      </c>
      <c r="D20" s="1">
        <v>19</v>
      </c>
      <c r="E20" t="s">
        <v>44</v>
      </c>
      <c r="F20" s="1" t="s">
        <v>98</v>
      </c>
      <c r="G20" t="s">
        <v>247</v>
      </c>
      <c r="H20" s="6">
        <f>U20+AE20+AO20+AY20+BI20+BS20</f>
        <v>0</v>
      </c>
      <c r="I20" s="6">
        <f>X20+AA20+AH20+AK20+AR20+AU20+BB20+BE20+BL20+BO20+BV20+BY20</f>
        <v>0</v>
      </c>
      <c r="J20" s="1" t="str">
        <f>IF(AND(H20&gt;0,I20&gt;0,K20&gt;=Q20),"Ja","Nein")</f>
        <v>Nein</v>
      </c>
      <c r="K20" s="4">
        <f>MAX(T20,AD20,AN20,AX20,BH20,BR20)+LARGE((T20,AD20,AN20,AX20,BH20,BR20),2)+MAX(W20,Z20,AG20,AJ20,AQ20,AT20,BA20,BD20,BK20,BN20,BU20,BX20)+LARGE((W20,Z20,AG20,AJ20,AQ20,AT20,BA20,BD20,BK20,BN20,BU20,BX20),2)</f>
        <v>185.01</v>
      </c>
      <c r="L20" s="2">
        <f>VLOOKUP(C20,Quali_M[#All],4,0)</f>
        <v>1.8</v>
      </c>
      <c r="M20" s="4">
        <f>VLOOKUP(C20,Quali_M[#All],5,0)</f>
        <v>34.200000000000003</v>
      </c>
      <c r="N20" s="4">
        <f>VLOOKUP(C20,Quali_M[#All],6,0)</f>
        <v>45.5</v>
      </c>
      <c r="O20" s="4">
        <f>VLOOKUP(C20,Quali_M[#All],7,0)</f>
        <v>31.4</v>
      </c>
      <c r="P20" s="4">
        <f>VLOOKUP(C20,Quali_M[#All],8,0)</f>
        <v>53.7</v>
      </c>
      <c r="Q20" s="4">
        <f>VLOOKUP(C20,Quali_M[#All],9,0)</f>
        <v>198.4</v>
      </c>
      <c r="R20" s="2">
        <v>2.2999999999999998</v>
      </c>
      <c r="S20" s="4">
        <v>31.535000000000004</v>
      </c>
      <c r="T20" s="4">
        <v>43.034999999999997</v>
      </c>
      <c r="U20" s="6">
        <v>0</v>
      </c>
      <c r="V20" s="4">
        <v>20.334</v>
      </c>
      <c r="W20" s="4">
        <v>33.433999999999997</v>
      </c>
      <c r="X20" s="6">
        <v>0</v>
      </c>
      <c r="Y20" s="4">
        <v>27.35</v>
      </c>
      <c r="Z20" s="4">
        <v>46.850000000000009</v>
      </c>
      <c r="AA20" s="6">
        <v>0</v>
      </c>
      <c r="AB20" s="2">
        <v>2.2000000000000002</v>
      </c>
      <c r="AC20" s="4">
        <v>32.86</v>
      </c>
      <c r="AD20" s="4">
        <v>44.06</v>
      </c>
      <c r="AE20" s="6">
        <v>0</v>
      </c>
      <c r="AF20" s="4">
        <v>30.22</v>
      </c>
      <c r="AG20" s="4">
        <v>49.32</v>
      </c>
      <c r="AH20" s="6">
        <v>0</v>
      </c>
      <c r="AI20" s="4">
        <v>28.283000000000001</v>
      </c>
      <c r="AJ20" s="4">
        <v>45.783000000000001</v>
      </c>
      <c r="AK20" s="6">
        <v>0</v>
      </c>
      <c r="AL20" s="2">
        <v>2.2000000000000002</v>
      </c>
      <c r="AM20" s="4">
        <v>32.880000000000003</v>
      </c>
      <c r="AN20" s="4">
        <v>44.78</v>
      </c>
      <c r="AO20" s="6">
        <v>0</v>
      </c>
      <c r="AP20" s="4">
        <v>3.0419999999999998</v>
      </c>
      <c r="AQ20" s="4">
        <v>5.4420000000000002</v>
      </c>
      <c r="AR20" s="6">
        <v>0</v>
      </c>
      <c r="AS20" s="4">
        <v>0</v>
      </c>
      <c r="AT20" s="4">
        <v>0</v>
      </c>
      <c r="AU20" s="6">
        <v>0</v>
      </c>
      <c r="AV20" s="2">
        <v>0</v>
      </c>
      <c r="AW20" s="4">
        <v>0</v>
      </c>
      <c r="AX20" s="4">
        <v>0</v>
      </c>
      <c r="AY20" s="6">
        <v>0</v>
      </c>
      <c r="AZ20" s="4">
        <v>19.673999999999999</v>
      </c>
      <c r="BA20" s="4">
        <v>33.173999999999999</v>
      </c>
      <c r="BB20" s="6">
        <v>0</v>
      </c>
      <c r="BC20" s="4">
        <v>0</v>
      </c>
      <c r="BD20" s="4">
        <v>0</v>
      </c>
      <c r="BE20" s="6">
        <v>0</v>
      </c>
      <c r="BI20" s="6">
        <f>IF(AND(BF20&gt;=$L20,BG20&gt;=$M20,BH20&gt;=$N20),1,0)</f>
        <v>0</v>
      </c>
      <c r="BL20" s="6">
        <f>IF(AND(BJ20&gt;=$O20,BK20&gt;=$P20),1,0)</f>
        <v>0</v>
      </c>
      <c r="BO20" s="6">
        <f>IF(AND(BM20&gt;=$O20,BN20&gt;=$P20),1,0)</f>
        <v>0</v>
      </c>
      <c r="BS20" s="6">
        <f t="shared" si="0"/>
        <v>0</v>
      </c>
      <c r="BV20" s="6">
        <f t="shared" si="1"/>
        <v>0</v>
      </c>
      <c r="BY20" s="6">
        <f t="shared" si="2"/>
        <v>0</v>
      </c>
    </row>
    <row r="21" spans="1:77" x14ac:dyDescent="0.3">
      <c r="A21" t="s">
        <v>120</v>
      </c>
      <c r="B21" t="s">
        <v>121</v>
      </c>
      <c r="C21" s="1">
        <v>2003</v>
      </c>
      <c r="D21" s="1">
        <v>17</v>
      </c>
      <c r="E21" t="s">
        <v>148</v>
      </c>
      <c r="F21" s="1" t="s">
        <v>98</v>
      </c>
      <c r="G21" t="s">
        <v>249</v>
      </c>
      <c r="H21" s="6">
        <f>U21+AE21+AO21+AY21+BI21+BS21</f>
        <v>0</v>
      </c>
      <c r="I21" s="6">
        <f>X21+AA21+AH21+AK21+AR21+AU21+BB21+BE21+BL21+BO21+BV21+BY21</f>
        <v>0</v>
      </c>
      <c r="J21" s="1" t="str">
        <f>IF(AND(H21&gt;0,I21&gt;0,K21&gt;=Q21),"Ja","Nein")</f>
        <v>Nein</v>
      </c>
      <c r="K21" s="4">
        <f>MAX(T21,AD21,AN21,AX21,BH21,BR21)+LARGE((T21,AD21,AN21,AX21,BH21,BR21),2)+MAX(W21,Z21,AG21,AJ21,AQ21,AT21,BA21,BD21,BK21,BN21,BU21,BX21)+LARGE((W21,Z21,AG21,AJ21,AQ21,AT21,BA21,BD21,BK21,BN21,BU21,BX21),2)</f>
        <v>183.77</v>
      </c>
      <c r="L21" s="2">
        <f>VLOOKUP(C21,Quali_M[#All],4,0)</f>
        <v>0</v>
      </c>
      <c r="M21" s="4">
        <f>VLOOKUP(C21,Quali_M[#All],5,0)</f>
        <v>33.799999999999997</v>
      </c>
      <c r="N21" s="4">
        <f>VLOOKUP(C21,Quali_M[#All],6,0)</f>
        <v>43.3</v>
      </c>
      <c r="O21" s="4">
        <f>VLOOKUP(C21,Quali_M[#All],7,0)</f>
        <v>31</v>
      </c>
      <c r="P21" s="4">
        <f>VLOOKUP(C21,Quali_M[#All],8,0)</f>
        <v>51.3</v>
      </c>
      <c r="Q21" s="4">
        <f>VLOOKUP(C21,Quali_M[#All],9,0)</f>
        <v>189.2</v>
      </c>
      <c r="R21" s="2">
        <v>0</v>
      </c>
      <c r="S21" s="4">
        <v>31.78</v>
      </c>
      <c r="T21" s="4">
        <v>41.08</v>
      </c>
      <c r="U21" s="6">
        <v>0</v>
      </c>
      <c r="V21" s="4">
        <v>18.744</v>
      </c>
      <c r="W21" s="4">
        <v>31.943999999999999</v>
      </c>
      <c r="X21" s="6">
        <v>0</v>
      </c>
      <c r="Y21" s="4">
        <v>0</v>
      </c>
      <c r="Z21" s="4">
        <v>0</v>
      </c>
      <c r="AA21" s="6">
        <v>0</v>
      </c>
      <c r="AB21" s="2">
        <v>0</v>
      </c>
      <c r="AC21" s="4">
        <v>32.285000000000004</v>
      </c>
      <c r="AD21" s="4">
        <v>42.085000000000008</v>
      </c>
      <c r="AE21" s="6">
        <v>0</v>
      </c>
      <c r="AF21" s="4">
        <v>28.630000000000003</v>
      </c>
      <c r="AG21" s="4">
        <v>48.330000000000005</v>
      </c>
      <c r="AH21" s="6">
        <v>0</v>
      </c>
      <c r="AI21" s="4">
        <v>3.5149999999999997</v>
      </c>
      <c r="AJ21" s="4">
        <v>6.0149999999999997</v>
      </c>
      <c r="AK21" s="6">
        <v>0</v>
      </c>
      <c r="AL21" s="2">
        <v>0</v>
      </c>
      <c r="AM21" s="4">
        <v>31.68</v>
      </c>
      <c r="AN21" s="4">
        <v>41.38</v>
      </c>
      <c r="AO21" s="6">
        <v>0</v>
      </c>
      <c r="AP21" s="4">
        <v>29.815000000000001</v>
      </c>
      <c r="AQ21" s="4">
        <v>49.615000000000002</v>
      </c>
      <c r="AR21" s="6">
        <v>0</v>
      </c>
      <c r="AS21" s="4">
        <v>29.99</v>
      </c>
      <c r="AT21" s="4">
        <v>49.49</v>
      </c>
      <c r="AU21" s="6">
        <v>0</v>
      </c>
      <c r="AV21" s="2">
        <v>0</v>
      </c>
      <c r="AW21" s="4">
        <v>32.115000000000002</v>
      </c>
      <c r="AX21" s="4">
        <v>41.515000000000001</v>
      </c>
      <c r="AY21" s="6">
        <v>0</v>
      </c>
      <c r="AZ21" s="4">
        <v>30.655000000000001</v>
      </c>
      <c r="BA21" s="4">
        <v>50.555</v>
      </c>
      <c r="BB21" s="6">
        <v>0</v>
      </c>
      <c r="BC21" s="4">
        <v>30.08</v>
      </c>
      <c r="BD21" s="4">
        <v>45.48</v>
      </c>
      <c r="BE21" s="6">
        <v>0</v>
      </c>
      <c r="BI21" s="6">
        <f>IF(AND(BF21&gt;=$L21,BG21&gt;=$M21,BH21&gt;=$N21),1,0)</f>
        <v>0</v>
      </c>
      <c r="BL21" s="6">
        <f>IF(AND(BJ21&gt;=$O21,BK21&gt;=$P21),1,0)</f>
        <v>0</v>
      </c>
      <c r="BO21" s="6">
        <f>IF(AND(BM21&gt;=$O21,BN21&gt;=$P21),1,0)</f>
        <v>0</v>
      </c>
      <c r="BS21" s="6">
        <f t="shared" si="0"/>
        <v>0</v>
      </c>
      <c r="BV21" s="6">
        <f t="shared" si="1"/>
        <v>0</v>
      </c>
      <c r="BY21" s="6">
        <f t="shared" si="2"/>
        <v>0</v>
      </c>
    </row>
    <row r="22" spans="1:77" x14ac:dyDescent="0.3">
      <c r="A22" t="s">
        <v>112</v>
      </c>
      <c r="B22" t="s">
        <v>113</v>
      </c>
      <c r="C22" s="24">
        <v>2005</v>
      </c>
      <c r="D22" s="1">
        <v>15</v>
      </c>
      <c r="E22" t="s">
        <v>144</v>
      </c>
      <c r="F22" s="1" t="s">
        <v>98</v>
      </c>
      <c r="G22" t="s">
        <v>262</v>
      </c>
      <c r="H22" s="6">
        <f>U22+AE22+AO22+AY22+BI22+BS22</f>
        <v>0</v>
      </c>
      <c r="I22" s="6">
        <f>X22+AA22+AH22+AK22+AR22+AU22+BB22+BE22+BL22+BO22+BV22+BY22</f>
        <v>0</v>
      </c>
      <c r="J22" s="1" t="str">
        <f>IF(AND(H22&gt;0,I22&gt;0,K22&gt;=Q22),"Ja","Nein")</f>
        <v>Nein</v>
      </c>
      <c r="K22" s="4">
        <f>MAX(T22,AD22,AN22,AX22,BH22,BR22)+LARGE((T22,AD22,AN22,AX22,BH22,BR22),2)+MAX(W22,Z22,AG22,AJ22,AQ22,AT22,BA22,BD22,BK22,BN22,BU22,BX22)+LARGE((W22,Z22,AG22,AJ22,AQ22,AT22,BA22,BD22,BK22,BN22,BU22,BX22),2)</f>
        <v>175.345</v>
      </c>
      <c r="L22" s="2">
        <f>VLOOKUP(C22,Quali_M[#All],4,0)</f>
        <v>0</v>
      </c>
      <c r="M22" s="4">
        <f>VLOOKUP(C22,Quali_M[#All],5,0)</f>
        <v>32.200000000000003</v>
      </c>
      <c r="N22" s="4">
        <f>VLOOKUP(C22,Quali_M[#All],6,0)</f>
        <v>41.7</v>
      </c>
      <c r="O22" s="4">
        <f>VLOOKUP(C22,Quali_M[#All],7,0)</f>
        <v>30.6</v>
      </c>
      <c r="P22" s="4">
        <f>VLOOKUP(C22,Quali_M[#All],8,0)</f>
        <v>48.9</v>
      </c>
      <c r="Q22" s="4">
        <f>VLOOKUP(C22,Quali_M[#All],9,0)</f>
        <v>181.2</v>
      </c>
      <c r="R22" s="2">
        <v>0</v>
      </c>
      <c r="S22" s="4">
        <v>29.07</v>
      </c>
      <c r="T22" s="4">
        <v>38.269999999999996</v>
      </c>
      <c r="U22" s="6">
        <v>0</v>
      </c>
      <c r="V22" s="4">
        <v>27.955000000000002</v>
      </c>
      <c r="W22" s="4">
        <v>44.655000000000001</v>
      </c>
      <c r="X22" s="6">
        <v>0</v>
      </c>
      <c r="Y22" s="4">
        <v>22.530999999999999</v>
      </c>
      <c r="Z22" s="4">
        <v>36.030999999999999</v>
      </c>
      <c r="AA22" s="6">
        <v>0</v>
      </c>
      <c r="AB22" s="2">
        <v>0</v>
      </c>
      <c r="AC22" s="4">
        <v>30.775000000000002</v>
      </c>
      <c r="AD22" s="4">
        <v>39.875</v>
      </c>
      <c r="AE22" s="6">
        <v>0</v>
      </c>
      <c r="AF22" s="4">
        <v>29.865000000000002</v>
      </c>
      <c r="AG22" s="4">
        <v>47.064999999999998</v>
      </c>
      <c r="AH22" s="6">
        <v>0</v>
      </c>
      <c r="AI22" s="4">
        <v>30.490000000000002</v>
      </c>
      <c r="AJ22" s="4">
        <v>47.19</v>
      </c>
      <c r="AK22" s="6">
        <v>0</v>
      </c>
      <c r="AL22" s="2">
        <v>0</v>
      </c>
      <c r="AM22" s="4">
        <v>32.015000000000001</v>
      </c>
      <c r="AN22" s="4">
        <v>41.215000000000003</v>
      </c>
      <c r="AO22" s="6">
        <v>0</v>
      </c>
      <c r="AP22" s="4">
        <v>25.245999999999999</v>
      </c>
      <c r="AQ22" s="4">
        <v>39.045999999999999</v>
      </c>
      <c r="AR22" s="6">
        <v>0</v>
      </c>
      <c r="AS22" s="4">
        <v>0</v>
      </c>
      <c r="AT22" s="4">
        <v>0</v>
      </c>
      <c r="AU22" s="6">
        <v>0</v>
      </c>
      <c r="AV22" s="2">
        <v>0</v>
      </c>
      <c r="AW22" s="4">
        <v>9.9060000000000006</v>
      </c>
      <c r="AX22" s="4">
        <v>12.606000000000002</v>
      </c>
      <c r="AY22" s="6">
        <v>0</v>
      </c>
      <c r="AZ22" s="4">
        <v>29.155000000000001</v>
      </c>
      <c r="BA22" s="4">
        <v>46.454999999999998</v>
      </c>
      <c r="BB22" s="6">
        <v>0</v>
      </c>
      <c r="BC22" s="4">
        <v>0</v>
      </c>
      <c r="BD22" s="4">
        <v>0</v>
      </c>
      <c r="BE22" s="6">
        <v>0</v>
      </c>
      <c r="BI22" s="6">
        <f>IF(AND(BF22&gt;=$L22,BG22&gt;=$M22,BH22&gt;=$N22),1,0)</f>
        <v>0</v>
      </c>
      <c r="BL22" s="6">
        <f>IF(AND(BJ22&gt;=$O22,BK22&gt;=$P22),1,0)</f>
        <v>0</v>
      </c>
      <c r="BO22" s="6">
        <f>IF(AND(BM22&gt;=$O22,BN22&gt;=$P22),1,0)</f>
        <v>0</v>
      </c>
      <c r="BS22" s="6">
        <f t="shared" si="0"/>
        <v>0</v>
      </c>
      <c r="BV22" s="6">
        <f t="shared" si="1"/>
        <v>0</v>
      </c>
      <c r="BY22" s="6">
        <f t="shared" si="2"/>
        <v>0</v>
      </c>
    </row>
    <row r="23" spans="1:77" x14ac:dyDescent="0.3">
      <c r="A23" t="s">
        <v>286</v>
      </c>
      <c r="B23" t="s">
        <v>127</v>
      </c>
      <c r="C23" s="1">
        <v>2002</v>
      </c>
      <c r="D23" s="1">
        <v>18</v>
      </c>
      <c r="E23" t="s">
        <v>287</v>
      </c>
      <c r="F23" s="1" t="s">
        <v>98</v>
      </c>
      <c r="G23" t="s">
        <v>246</v>
      </c>
      <c r="H23" s="6">
        <f>U23+AE23+AO23+AY23+BI23+BS23</f>
        <v>0</v>
      </c>
      <c r="I23" s="6">
        <f>X23+AA23+AH23+AK23+AR23+AU23+BB23+BE23+BL23+BO23+BV23+BY23</f>
        <v>0</v>
      </c>
      <c r="J23" s="1" t="str">
        <f>IF(AND(H23&gt;0,I23&gt;0,K23&gt;=Q23),"Ja","Nein")</f>
        <v>Nein</v>
      </c>
      <c r="K23" s="4">
        <f>MAX(T23,AD23,AN23,AX23,BH23,BR23)+LARGE((T23,AD23,AN23,AX23,BH23,BR23),2)+MAX(W23,Z23,AG23,AJ23,AQ23,AT23,BA23,BD23,BK23,BN23,BU23,BX23)+LARGE((W23,Z23,AG23,AJ23,AQ23,AT23,BA23,BD23,BK23,BN23,BU23,BX23),2)</f>
        <v>174.00300000000001</v>
      </c>
      <c r="L23" s="2">
        <f>VLOOKUP(C23,Quali_M[#All],4,0)</f>
        <v>1.5</v>
      </c>
      <c r="M23" s="4">
        <f>VLOOKUP(C23,Quali_M[#All],5,0)</f>
        <v>33.799999999999997</v>
      </c>
      <c r="N23" s="4">
        <f>VLOOKUP(C23,Quali_M[#All],6,0)</f>
        <v>44.8</v>
      </c>
      <c r="O23" s="4">
        <f>VLOOKUP(C23,Quali_M[#All],7,0)</f>
        <v>31.2</v>
      </c>
      <c r="P23" s="4">
        <f>VLOOKUP(C23,Quali_M[#All],8,0)</f>
        <v>52.5</v>
      </c>
      <c r="Q23" s="4">
        <f>VLOOKUP(C23,Quali_M[#All],9,0)</f>
        <v>194.6</v>
      </c>
      <c r="R23" s="2">
        <v>1.3</v>
      </c>
      <c r="S23" s="4">
        <v>31.860000000000003</v>
      </c>
      <c r="T23" s="4">
        <v>42.56</v>
      </c>
      <c r="U23" s="6">
        <v>0</v>
      </c>
      <c r="V23" s="4">
        <v>25.457999999999998</v>
      </c>
      <c r="W23" s="4">
        <v>41.957999999999998</v>
      </c>
      <c r="X23" s="6">
        <v>0</v>
      </c>
      <c r="Y23" s="4">
        <v>26.035000000000004</v>
      </c>
      <c r="Z23" s="4">
        <v>45.534999999999997</v>
      </c>
      <c r="AA23" s="6">
        <v>0</v>
      </c>
      <c r="AB23" s="2">
        <v>0</v>
      </c>
      <c r="AC23" s="4">
        <v>0</v>
      </c>
      <c r="AD23" s="4">
        <v>0</v>
      </c>
      <c r="AE23" s="6">
        <v>0</v>
      </c>
      <c r="AF23" s="4">
        <v>0</v>
      </c>
      <c r="AG23" s="4">
        <v>0</v>
      </c>
      <c r="AH23" s="6">
        <v>0</v>
      </c>
      <c r="AI23" s="4">
        <v>0</v>
      </c>
      <c r="AJ23" s="4">
        <v>0</v>
      </c>
      <c r="AK23" s="6">
        <v>0</v>
      </c>
      <c r="AL23" s="2">
        <v>0</v>
      </c>
      <c r="AM23" s="4">
        <v>0</v>
      </c>
      <c r="AN23" s="4">
        <v>0</v>
      </c>
      <c r="AO23" s="6">
        <v>0</v>
      </c>
      <c r="AP23" s="4">
        <v>0</v>
      </c>
      <c r="AQ23" s="4">
        <v>0</v>
      </c>
      <c r="AR23" s="6">
        <v>0</v>
      </c>
      <c r="AS23" s="4">
        <v>0</v>
      </c>
      <c r="AT23" s="4">
        <v>0</v>
      </c>
      <c r="AU23" s="6">
        <v>0</v>
      </c>
      <c r="AV23" s="2">
        <v>1.3</v>
      </c>
      <c r="AW23" s="4">
        <v>33.150000000000006</v>
      </c>
      <c r="AX23" s="4">
        <v>43.95</v>
      </c>
      <c r="AY23" s="6">
        <v>0</v>
      </c>
      <c r="AZ23" s="4">
        <v>20.179000000000002</v>
      </c>
      <c r="BA23" s="4">
        <v>32.779000000000003</v>
      </c>
      <c r="BB23" s="6">
        <v>0</v>
      </c>
      <c r="BC23" s="4">
        <v>0</v>
      </c>
      <c r="BD23" s="4">
        <v>0</v>
      </c>
      <c r="BE23" s="6">
        <v>0</v>
      </c>
      <c r="BI23" s="6">
        <f>IF(AND(BF23&gt;=$L23,BG23&gt;=$M23,BH23&gt;=$N23),1,0)</f>
        <v>0</v>
      </c>
      <c r="BL23" s="6">
        <f>IF(AND(BJ23&gt;=$O23,BK23&gt;=$P23),1,0)</f>
        <v>0</v>
      </c>
      <c r="BO23" s="6">
        <f>IF(AND(BM23&gt;=$O23,BN23&gt;=$P23),1,0)</f>
        <v>0</v>
      </c>
      <c r="BS23" s="6">
        <f t="shared" si="0"/>
        <v>0</v>
      </c>
      <c r="BV23" s="6">
        <f t="shared" si="1"/>
        <v>0</v>
      </c>
      <c r="BY23" s="6">
        <f t="shared" si="2"/>
        <v>0</v>
      </c>
    </row>
    <row r="24" spans="1:77" x14ac:dyDescent="0.3">
      <c r="A24" t="s">
        <v>281</v>
      </c>
      <c r="B24" t="s">
        <v>282</v>
      </c>
      <c r="C24" s="1">
        <v>2001</v>
      </c>
      <c r="D24" s="1">
        <v>19</v>
      </c>
      <c r="E24" t="s">
        <v>283</v>
      </c>
      <c r="F24" s="1" t="s">
        <v>98</v>
      </c>
      <c r="G24" t="s">
        <v>244</v>
      </c>
      <c r="H24" s="6">
        <f>U24+AE24+AO24+AY24+BI24+BS24</f>
        <v>0</v>
      </c>
      <c r="I24" s="6">
        <f>X24+AA24+AH24+AK24+AR24+AU24+BB24+BE24+BL24+BO24+BV24+BY24</f>
        <v>0</v>
      </c>
      <c r="J24" s="1" t="str">
        <f>IF(AND(H24&gt;0,I24&gt;0,K24&gt;=Q24),"Ja","Nein")</f>
        <v>Nein</v>
      </c>
      <c r="K24" s="4">
        <f>MAX(T24,AD24,AN24,AX24,BH24,BR24)+LARGE((T24,AD24,AN24,AX24,BH24,BR24),2)+MAX(W24,Z24,AG24,AJ24,AQ24,AT24,BA24,BD24,BK24,BN24,BU24,BX24)+LARGE((W24,Z24,AG24,AJ24,AQ24,AT24,BA24,BD24,BK24,BN24,BU24,BX24),2)</f>
        <v>173.988</v>
      </c>
      <c r="L24" s="2">
        <f>VLOOKUP(C24,Quali_M[#All],4,0)</f>
        <v>1.8</v>
      </c>
      <c r="M24" s="4">
        <f>VLOOKUP(C24,Quali_M[#All],5,0)</f>
        <v>34.200000000000003</v>
      </c>
      <c r="N24" s="4">
        <f>VLOOKUP(C24,Quali_M[#All],6,0)</f>
        <v>45.5</v>
      </c>
      <c r="O24" s="4">
        <f>VLOOKUP(C24,Quali_M[#All],7,0)</f>
        <v>31.4</v>
      </c>
      <c r="P24" s="4">
        <f>VLOOKUP(C24,Quali_M[#All],8,0)</f>
        <v>53.7</v>
      </c>
      <c r="Q24" s="4">
        <f>VLOOKUP(C24,Quali_M[#All],9,0)</f>
        <v>198.4</v>
      </c>
      <c r="R24" s="2">
        <v>2.4</v>
      </c>
      <c r="S24" s="4">
        <v>29.435000000000002</v>
      </c>
      <c r="T24" s="4">
        <v>41.435000000000002</v>
      </c>
      <c r="U24" s="6">
        <v>0</v>
      </c>
      <c r="V24" s="4">
        <v>21.868000000000002</v>
      </c>
      <c r="W24" s="4">
        <v>39.167999999999999</v>
      </c>
      <c r="X24" s="6">
        <v>0</v>
      </c>
      <c r="Y24" s="4">
        <v>24.815000000000001</v>
      </c>
      <c r="Z24" s="4">
        <v>39.715000000000003</v>
      </c>
      <c r="AA24" s="6">
        <v>0</v>
      </c>
      <c r="AB24" s="2">
        <v>0</v>
      </c>
      <c r="AC24" s="4">
        <v>0</v>
      </c>
      <c r="AD24" s="4">
        <v>0</v>
      </c>
      <c r="AE24" s="6">
        <v>0</v>
      </c>
      <c r="AF24" s="4">
        <v>0</v>
      </c>
      <c r="AG24" s="4">
        <v>0</v>
      </c>
      <c r="AH24" s="6">
        <v>0</v>
      </c>
      <c r="AI24" s="4">
        <v>0</v>
      </c>
      <c r="AJ24" s="4">
        <v>0</v>
      </c>
      <c r="AK24" s="6">
        <v>0</v>
      </c>
      <c r="AL24" s="2">
        <v>2.4</v>
      </c>
      <c r="AM24" s="4">
        <v>30.885000000000002</v>
      </c>
      <c r="AN24" s="4">
        <v>42.585000000000001</v>
      </c>
      <c r="AO24" s="6">
        <v>0</v>
      </c>
      <c r="AP24" s="4">
        <v>15.957000000000001</v>
      </c>
      <c r="AQ24" s="4">
        <v>28.157</v>
      </c>
      <c r="AR24" s="6">
        <v>0</v>
      </c>
      <c r="AS24" s="4">
        <v>0</v>
      </c>
      <c r="AT24" s="4">
        <v>0</v>
      </c>
      <c r="AU24" s="6">
        <v>0</v>
      </c>
      <c r="AV24" s="2">
        <v>2.4</v>
      </c>
      <c r="AW24" s="4">
        <v>31.065000000000001</v>
      </c>
      <c r="AX24" s="4">
        <v>43.265000000000001</v>
      </c>
      <c r="AY24" s="6">
        <v>0</v>
      </c>
      <c r="AZ24" s="4">
        <v>24.259999999999998</v>
      </c>
      <c r="BA24" s="4">
        <v>44.06</v>
      </c>
      <c r="BB24" s="6">
        <v>0</v>
      </c>
      <c r="BC24" s="4">
        <v>25.078000000000003</v>
      </c>
      <c r="BD24" s="4">
        <v>44.078000000000003</v>
      </c>
      <c r="BE24" s="6">
        <v>0</v>
      </c>
      <c r="BI24" s="6">
        <f>IF(AND(BF24&gt;=$L24,BG24&gt;=$M24,BH24&gt;=$N24),1,0)</f>
        <v>0</v>
      </c>
      <c r="BL24" s="6">
        <f>IF(AND(BJ24&gt;=$O24,BK24&gt;=$P24),1,0)</f>
        <v>0</v>
      </c>
      <c r="BO24" s="6">
        <f>IF(AND(BM24&gt;=$O24,BN24&gt;=$P24),1,0)</f>
        <v>0</v>
      </c>
      <c r="BS24" s="6">
        <f t="shared" si="0"/>
        <v>0</v>
      </c>
      <c r="BV24" s="6">
        <f t="shared" si="1"/>
        <v>0</v>
      </c>
      <c r="BY24" s="6">
        <f t="shared" si="2"/>
        <v>0</v>
      </c>
    </row>
    <row r="25" spans="1:77" x14ac:dyDescent="0.3">
      <c r="A25" t="s">
        <v>297</v>
      </c>
      <c r="B25" t="s">
        <v>298</v>
      </c>
      <c r="C25" s="1">
        <v>2005</v>
      </c>
      <c r="D25" s="1">
        <v>15</v>
      </c>
      <c r="E25" t="s">
        <v>621</v>
      </c>
      <c r="F25" s="1" t="s">
        <v>98</v>
      </c>
      <c r="G25" t="s">
        <v>260</v>
      </c>
      <c r="H25" s="6">
        <f>U25+AE25+AO25+AY25+BI25+BS25</f>
        <v>0</v>
      </c>
      <c r="I25" s="6">
        <f>X25+AA25+AH25+AK25+AR25+AU25+BB25+BE25+BL25+BO25+BV25+BY25</f>
        <v>0</v>
      </c>
      <c r="J25" s="1" t="str">
        <f>IF(AND(H25&gt;0,I25&gt;0,K25&gt;=Q25),"Ja","Nein")</f>
        <v>Nein</v>
      </c>
      <c r="K25" s="4">
        <f>MAX(T25,AD25,AN25,AX25,BH25,BR25)+LARGE((T25,AD25,AN25,AX25,BH25,BR25),2)+MAX(W25,Z25,AG25,AJ25,AQ25,AT25,BA25,BD25,BK25,BN25,BU25,BX25)+LARGE((W25,Z25,AG25,AJ25,AQ25,AT25,BA25,BD25,BK25,BN25,BU25,BX25),2)</f>
        <v>171.27</v>
      </c>
      <c r="L25" s="2">
        <f>VLOOKUP(C25,Quali_M[#All],4,0)</f>
        <v>0</v>
      </c>
      <c r="M25" s="4">
        <f>VLOOKUP(C25,Quali_M[#All],5,0)</f>
        <v>32.200000000000003</v>
      </c>
      <c r="N25" s="4">
        <f>VLOOKUP(C25,Quali_M[#All],6,0)</f>
        <v>41.7</v>
      </c>
      <c r="O25" s="4">
        <f>VLOOKUP(C25,Quali_M[#All],7,0)</f>
        <v>30.6</v>
      </c>
      <c r="P25" s="4">
        <f>VLOOKUP(C25,Quali_M[#All],8,0)</f>
        <v>48.9</v>
      </c>
      <c r="Q25" s="4">
        <f>VLOOKUP(C25,Quali_M[#All],9,0)</f>
        <v>181.2</v>
      </c>
      <c r="R25" s="2">
        <v>0</v>
      </c>
      <c r="S25" s="4">
        <v>27.105000000000004</v>
      </c>
      <c r="T25" s="4">
        <v>37.005000000000003</v>
      </c>
      <c r="U25" s="6">
        <v>0</v>
      </c>
      <c r="V25" s="4">
        <v>26.255000000000003</v>
      </c>
      <c r="W25" s="4">
        <v>42.155000000000001</v>
      </c>
      <c r="X25" s="6">
        <v>0</v>
      </c>
      <c r="Y25" s="4">
        <v>27.535000000000004</v>
      </c>
      <c r="Z25" s="4">
        <v>43.434999999999995</v>
      </c>
      <c r="AA25" s="6">
        <v>0</v>
      </c>
      <c r="AB25" s="2">
        <v>0</v>
      </c>
      <c r="AC25" s="4">
        <v>0</v>
      </c>
      <c r="AD25" s="4">
        <v>0</v>
      </c>
      <c r="AE25" s="6">
        <v>0</v>
      </c>
      <c r="AF25" s="4">
        <v>0</v>
      </c>
      <c r="AG25" s="4">
        <v>0</v>
      </c>
      <c r="AH25" s="6">
        <v>0</v>
      </c>
      <c r="AI25" s="4">
        <v>0</v>
      </c>
      <c r="AJ25" s="4">
        <v>0</v>
      </c>
      <c r="AK25" s="6">
        <v>0</v>
      </c>
      <c r="AL25" s="2">
        <v>0</v>
      </c>
      <c r="AM25" s="4">
        <v>30.2</v>
      </c>
      <c r="AN25" s="4">
        <v>39.4</v>
      </c>
      <c r="AO25" s="6">
        <v>0</v>
      </c>
      <c r="AP25" s="4">
        <v>29.074999999999999</v>
      </c>
      <c r="AQ25" s="4">
        <v>46.174999999999997</v>
      </c>
      <c r="AR25" s="6">
        <v>0</v>
      </c>
      <c r="AS25" s="4">
        <v>29.414999999999999</v>
      </c>
      <c r="AT25" s="4">
        <v>46.615000000000002</v>
      </c>
      <c r="AU25" s="6">
        <v>0</v>
      </c>
      <c r="AV25" s="2">
        <v>0</v>
      </c>
      <c r="AW25" s="4">
        <v>28.954999999999998</v>
      </c>
      <c r="AX25" s="4">
        <v>38.655000000000001</v>
      </c>
      <c r="AY25" s="6">
        <v>0</v>
      </c>
      <c r="AZ25" s="4">
        <v>29.2</v>
      </c>
      <c r="BA25" s="4">
        <v>46.6</v>
      </c>
      <c r="BB25" s="6">
        <v>0</v>
      </c>
      <c r="BC25" s="4">
        <v>28.82</v>
      </c>
      <c r="BD25" s="4">
        <v>45.62</v>
      </c>
      <c r="BE25" s="6">
        <v>0</v>
      </c>
      <c r="BI25" s="6">
        <f>IF(AND(BF25&gt;=$L25,BG25&gt;=$M25,BH25&gt;=$N25),1,0)</f>
        <v>0</v>
      </c>
      <c r="BL25" s="6">
        <f>IF(AND(BJ25&gt;=$O25,BK25&gt;=$P25),1,0)</f>
        <v>0</v>
      </c>
      <c r="BO25" s="6">
        <f>IF(AND(BM25&gt;=$O25,BN25&gt;=$P25),1,0)</f>
        <v>0</v>
      </c>
      <c r="BS25" s="6">
        <f t="shared" si="0"/>
        <v>0</v>
      </c>
      <c r="BV25" s="6">
        <f t="shared" si="1"/>
        <v>0</v>
      </c>
      <c r="BY25" s="6">
        <f t="shared" si="2"/>
        <v>0</v>
      </c>
    </row>
    <row r="26" spans="1:77" x14ac:dyDescent="0.3">
      <c r="A26" t="s">
        <v>306</v>
      </c>
      <c r="B26" t="s">
        <v>307</v>
      </c>
      <c r="C26" s="24">
        <v>2007</v>
      </c>
      <c r="D26" s="1">
        <v>13</v>
      </c>
      <c r="E26" t="s">
        <v>45</v>
      </c>
      <c r="F26" s="1" t="s">
        <v>98</v>
      </c>
      <c r="G26" t="s">
        <v>269</v>
      </c>
      <c r="H26" s="6">
        <f>U26+AE26+AO26+AY26+BI26+BS26</f>
        <v>0</v>
      </c>
      <c r="I26" s="6">
        <f>X26+AA26+AH26+AK26+AR26+AU26+BB26+BE26+BL26+BO26+BV26+BY26</f>
        <v>0</v>
      </c>
      <c r="J26" s="1" t="str">
        <f>IF(AND(H26&gt;0,I26&gt;0,K26&gt;=Q26),"Ja","Nein")</f>
        <v>Nein</v>
      </c>
      <c r="K26" s="4">
        <f>MAX(T26,AD26,AN26,AX26,BH26,BR26)+LARGE((T26,AD26,AN26,AX26,BH26,BR26),2)+MAX(W26,Z26,AG26,AJ26,AQ26,AT26,BA26,BD26,BK26,BN26,BU26,BX26)+LARGE((W26,Z26,AG26,AJ26,AQ26,AT26,BA26,BD26,BK26,BN26,BU26,BX26),2)</f>
        <v>171.07</v>
      </c>
      <c r="L26" s="2">
        <f>VLOOKUP(C26,Quali_M[#All],4,0)</f>
        <v>0</v>
      </c>
      <c r="M26" s="4">
        <f>VLOOKUP(C26,Quali_M[#All],5,0)</f>
        <v>31.4</v>
      </c>
      <c r="N26" s="4">
        <f>VLOOKUP(C26,Quali_M[#All],6,0)</f>
        <v>40.9</v>
      </c>
      <c r="O26" s="4">
        <f>VLOOKUP(C26,Quali_M[#All],7,0)</f>
        <v>29.2</v>
      </c>
      <c r="P26" s="4">
        <f>VLOOKUP(C26,Quali_M[#All],8,0)</f>
        <v>46.7</v>
      </c>
      <c r="Q26" s="4">
        <f>VLOOKUP(C26,Quali_M[#All],9,0)</f>
        <v>175.2</v>
      </c>
      <c r="R26" s="2">
        <v>0</v>
      </c>
      <c r="S26" s="4">
        <v>28.685000000000002</v>
      </c>
      <c r="T26" s="4">
        <v>37.984999999999999</v>
      </c>
      <c r="U26" s="6">
        <v>0</v>
      </c>
      <c r="V26" s="4">
        <v>26.745000000000001</v>
      </c>
      <c r="W26" s="4">
        <v>43.345000000000006</v>
      </c>
      <c r="X26" s="6">
        <v>0</v>
      </c>
      <c r="Y26" s="4">
        <v>26.71</v>
      </c>
      <c r="Z26" s="4">
        <v>43.41</v>
      </c>
      <c r="AA26" s="6">
        <v>0</v>
      </c>
      <c r="AB26" s="2">
        <v>0</v>
      </c>
      <c r="AC26" s="4">
        <v>0</v>
      </c>
      <c r="AD26" s="4">
        <v>0</v>
      </c>
      <c r="AE26" s="6">
        <v>0</v>
      </c>
      <c r="AF26" s="4">
        <v>0</v>
      </c>
      <c r="AG26" s="4">
        <v>0</v>
      </c>
      <c r="AH26" s="6">
        <v>0</v>
      </c>
      <c r="AI26" s="4">
        <v>0</v>
      </c>
      <c r="AJ26" s="4">
        <v>0</v>
      </c>
      <c r="AK26" s="6">
        <v>0</v>
      </c>
      <c r="AL26" s="2">
        <v>0</v>
      </c>
      <c r="AM26" s="4">
        <v>30.1</v>
      </c>
      <c r="AN26" s="4">
        <v>39.6</v>
      </c>
      <c r="AO26" s="6">
        <v>0</v>
      </c>
      <c r="AP26" s="4">
        <v>28.635000000000002</v>
      </c>
      <c r="AQ26" s="4">
        <v>45.034999999999997</v>
      </c>
      <c r="AR26" s="6">
        <v>0</v>
      </c>
      <c r="AS26" s="4">
        <v>28.725000000000001</v>
      </c>
      <c r="AT26" s="4">
        <v>45.825000000000003</v>
      </c>
      <c r="AU26" s="6">
        <v>0</v>
      </c>
      <c r="AV26" s="2">
        <v>0</v>
      </c>
      <c r="AW26" s="4">
        <v>30.335000000000001</v>
      </c>
      <c r="AX26" s="4">
        <v>39.835000000000001</v>
      </c>
      <c r="AY26" s="6">
        <v>0</v>
      </c>
      <c r="AZ26" s="4">
        <v>30.51</v>
      </c>
      <c r="BA26" s="4">
        <v>45.81</v>
      </c>
      <c r="BB26" s="6">
        <v>0</v>
      </c>
      <c r="BC26" s="4">
        <v>30.434999999999999</v>
      </c>
      <c r="BD26" s="4">
        <v>45.535000000000004</v>
      </c>
      <c r="BE26" s="6">
        <v>0</v>
      </c>
      <c r="BI26" s="6">
        <f>IF(AND(BF26&gt;=$L26,BG26&gt;=$M26,BH26&gt;=$N26),1,0)</f>
        <v>0</v>
      </c>
      <c r="BL26" s="6">
        <f>IF(AND(BJ26&gt;=$O26,BK26&gt;=$P26),1,0)</f>
        <v>0</v>
      </c>
      <c r="BO26" s="6">
        <f>IF(AND(BM26&gt;=$O26,BN26&gt;=$P26),1,0)</f>
        <v>0</v>
      </c>
      <c r="BS26" s="6">
        <f t="shared" si="0"/>
        <v>0</v>
      </c>
      <c r="BV26" s="6">
        <f t="shared" si="1"/>
        <v>0</v>
      </c>
      <c r="BY26" s="6">
        <f t="shared" si="2"/>
        <v>0</v>
      </c>
    </row>
    <row r="27" spans="1:77" x14ac:dyDescent="0.3">
      <c r="A27" t="s">
        <v>291</v>
      </c>
      <c r="B27" t="s">
        <v>127</v>
      </c>
      <c r="C27" s="1">
        <v>2004</v>
      </c>
      <c r="D27" s="1">
        <v>16</v>
      </c>
      <c r="E27" t="s">
        <v>280</v>
      </c>
      <c r="F27" s="1" t="s">
        <v>98</v>
      </c>
      <c r="G27" t="s">
        <v>255</v>
      </c>
      <c r="H27" s="6">
        <f>U27+AE27+AO27+AY27+BI27+BS27</f>
        <v>0</v>
      </c>
      <c r="I27" s="6">
        <f>X27+AA27+AH27+AK27+AR27+AU27+BB27+BE27+BL27+BO27+BV27+BY27</f>
        <v>0</v>
      </c>
      <c r="J27" s="1" t="str">
        <f>IF(AND(H27&gt;0,I27&gt;0,K27&gt;=Q27),"Ja","Nein")</f>
        <v>Nein</v>
      </c>
      <c r="K27" s="4">
        <f>MAX(T27,AD27,AN27,AX27,BH27,BR27)+LARGE((T27,AD27,AN27,AX27,BH27,BR27),2)+MAX(W27,Z27,AG27,AJ27,AQ27,AT27,BA27,BD27,BK27,BN27,BU27,BX27)+LARGE((W27,Z27,AG27,AJ27,AQ27,AT27,BA27,BD27,BK27,BN27,BU27,BX27),2)</f>
        <v>168.79000000000002</v>
      </c>
      <c r="L27" s="2">
        <f>VLOOKUP(C27,Quali_M[#All],4,0)</f>
        <v>0</v>
      </c>
      <c r="M27" s="4">
        <f>VLOOKUP(C27,Quali_M[#All],5,0)</f>
        <v>33</v>
      </c>
      <c r="N27" s="4">
        <f>VLOOKUP(C27,Quali_M[#All],6,0)</f>
        <v>42.5</v>
      </c>
      <c r="O27" s="4">
        <f>VLOOKUP(C27,Quali_M[#All],7,0)</f>
        <v>30.8</v>
      </c>
      <c r="P27" s="4">
        <f>VLOOKUP(C27,Quali_M[#All],8,0)</f>
        <v>50.1</v>
      </c>
      <c r="Q27" s="4">
        <f>VLOOKUP(C27,Quali_M[#All],9,0)</f>
        <v>185.2</v>
      </c>
      <c r="R27" s="2">
        <v>0</v>
      </c>
      <c r="S27" s="4">
        <v>27.275000000000002</v>
      </c>
      <c r="T27" s="4">
        <v>36.975000000000001</v>
      </c>
      <c r="U27" s="6">
        <v>0</v>
      </c>
      <c r="V27" s="4">
        <v>27.234999999999999</v>
      </c>
      <c r="W27" s="4">
        <v>44.734999999999999</v>
      </c>
      <c r="X27" s="6">
        <v>0</v>
      </c>
      <c r="Y27" s="4">
        <v>25.35</v>
      </c>
      <c r="Z27" s="4">
        <v>43.25</v>
      </c>
      <c r="AA27" s="6">
        <v>0</v>
      </c>
      <c r="AB27" s="2">
        <v>0</v>
      </c>
      <c r="AC27" s="4">
        <v>0</v>
      </c>
      <c r="AD27" s="4">
        <v>0</v>
      </c>
      <c r="AE27" s="6">
        <v>0</v>
      </c>
      <c r="AF27" s="4">
        <v>0</v>
      </c>
      <c r="AG27" s="4">
        <v>0</v>
      </c>
      <c r="AH27" s="6">
        <v>0</v>
      </c>
      <c r="AI27" s="4">
        <v>0</v>
      </c>
      <c r="AJ27" s="4">
        <v>0</v>
      </c>
      <c r="AK27" s="6">
        <v>0</v>
      </c>
      <c r="AL27" s="2">
        <v>0</v>
      </c>
      <c r="AM27" s="4">
        <v>0</v>
      </c>
      <c r="AN27" s="4">
        <v>0</v>
      </c>
      <c r="AO27" s="6">
        <v>0</v>
      </c>
      <c r="AP27" s="4">
        <v>0</v>
      </c>
      <c r="AQ27" s="4">
        <v>0</v>
      </c>
      <c r="AR27" s="6">
        <v>0</v>
      </c>
      <c r="AS27" s="4">
        <v>0</v>
      </c>
      <c r="AT27" s="4">
        <v>0</v>
      </c>
      <c r="AU27" s="6">
        <v>0</v>
      </c>
      <c r="AV27" s="2">
        <v>0</v>
      </c>
      <c r="AW27" s="4">
        <v>31.945</v>
      </c>
      <c r="AX27" s="4">
        <v>41.745000000000005</v>
      </c>
      <c r="AY27" s="6">
        <v>0</v>
      </c>
      <c r="AZ27" s="4">
        <v>27.935000000000002</v>
      </c>
      <c r="BA27" s="4">
        <v>45.335000000000008</v>
      </c>
      <c r="BB27" s="6">
        <v>0</v>
      </c>
      <c r="BC27" s="4">
        <v>28</v>
      </c>
      <c r="BD27" s="4">
        <v>44.5</v>
      </c>
      <c r="BE27" s="6">
        <v>0</v>
      </c>
      <c r="BI27" s="6">
        <f>IF(AND(BF27&gt;=$L27,BG27&gt;=$M27,BH27&gt;=$N27),1,0)</f>
        <v>0</v>
      </c>
      <c r="BL27" s="6">
        <f>IF(AND(BJ27&gt;=$O27,BK27&gt;=$P27),1,0)</f>
        <v>0</v>
      </c>
      <c r="BO27" s="6">
        <f>IF(AND(BM27&gt;=$O27,BN27&gt;=$P27),1,0)</f>
        <v>0</v>
      </c>
      <c r="BS27" s="6">
        <f t="shared" si="0"/>
        <v>0</v>
      </c>
      <c r="BV27" s="6">
        <f t="shared" si="1"/>
        <v>0</v>
      </c>
      <c r="BY27" s="6">
        <f t="shared" si="2"/>
        <v>0</v>
      </c>
    </row>
    <row r="28" spans="1:77" x14ac:dyDescent="0.3">
      <c r="A28" t="s">
        <v>290</v>
      </c>
      <c r="B28" t="s">
        <v>111</v>
      </c>
      <c r="C28" s="1">
        <v>2004</v>
      </c>
      <c r="D28" s="1">
        <v>16</v>
      </c>
      <c r="E28" t="s">
        <v>280</v>
      </c>
      <c r="F28" s="1" t="s">
        <v>98</v>
      </c>
      <c r="G28" t="s">
        <v>252</v>
      </c>
      <c r="H28" s="6">
        <f>U28+AE28+AO28+AY28+BI28+BS28</f>
        <v>0</v>
      </c>
      <c r="I28" s="6">
        <f>X28+AA28+AH28+AK28+AR28+AU28+BB28+BE28+BL28+BO28+BV28+BY28</f>
        <v>0</v>
      </c>
      <c r="J28" s="1" t="str">
        <f>IF(AND(H28&gt;0,I28&gt;0,K28&gt;=Q28),"Ja","Nein")</f>
        <v>Nein</v>
      </c>
      <c r="K28" s="4">
        <f>MAX(T28,AD28,AN28,AX28,BH28,BR28)+LARGE((T28,AD28,AN28,AX28,BH28,BR28),2)+MAX(W28,Z28,AG28,AJ28,AQ28,AT28,BA28,BD28,BK28,BN28,BU28,BX28)+LARGE((W28,Z28,AG28,AJ28,AQ28,AT28,BA28,BD28,BK28,BN28,BU28,BX28),2)</f>
        <v>168.29</v>
      </c>
      <c r="L28" s="2">
        <f>VLOOKUP(C28,Quali_M[#All],4,0)</f>
        <v>0</v>
      </c>
      <c r="M28" s="4">
        <f>VLOOKUP(C28,Quali_M[#All],5,0)</f>
        <v>33</v>
      </c>
      <c r="N28" s="4">
        <f>VLOOKUP(C28,Quali_M[#All],6,0)</f>
        <v>42.5</v>
      </c>
      <c r="O28" s="4">
        <f>VLOOKUP(C28,Quali_M[#All],7,0)</f>
        <v>30.8</v>
      </c>
      <c r="P28" s="4">
        <f>VLOOKUP(C28,Quali_M[#All],8,0)</f>
        <v>50.1</v>
      </c>
      <c r="Q28" s="4">
        <f>VLOOKUP(C28,Quali_M[#All],9,0)</f>
        <v>185.2</v>
      </c>
      <c r="R28" s="2">
        <v>0</v>
      </c>
      <c r="S28" s="4">
        <v>28.71</v>
      </c>
      <c r="T28" s="4">
        <v>38.11</v>
      </c>
      <c r="U28" s="6">
        <v>0</v>
      </c>
      <c r="V28" s="4">
        <v>7.7010000000000005</v>
      </c>
      <c r="W28" s="4">
        <v>13.900999999999998</v>
      </c>
      <c r="X28" s="6">
        <v>0</v>
      </c>
      <c r="Y28" s="4">
        <v>0</v>
      </c>
      <c r="Z28" s="4">
        <v>0</v>
      </c>
      <c r="AA28" s="6">
        <v>0</v>
      </c>
      <c r="AB28" s="2">
        <v>0</v>
      </c>
      <c r="AC28" s="4">
        <v>0</v>
      </c>
      <c r="AD28" s="4">
        <v>0</v>
      </c>
      <c r="AE28" s="6">
        <v>0</v>
      </c>
      <c r="AF28" s="4">
        <v>0</v>
      </c>
      <c r="AG28" s="4">
        <v>0</v>
      </c>
      <c r="AH28" s="6">
        <v>0</v>
      </c>
      <c r="AI28" s="4">
        <v>0</v>
      </c>
      <c r="AJ28" s="4">
        <v>0</v>
      </c>
      <c r="AK28" s="6">
        <v>0</v>
      </c>
      <c r="AL28" s="2">
        <v>0</v>
      </c>
      <c r="AM28" s="4">
        <v>0</v>
      </c>
      <c r="AN28" s="4">
        <v>0</v>
      </c>
      <c r="AO28" s="6">
        <v>0</v>
      </c>
      <c r="AP28" s="4">
        <v>0</v>
      </c>
      <c r="AQ28" s="4">
        <v>0</v>
      </c>
      <c r="AR28" s="6">
        <v>0</v>
      </c>
      <c r="AS28" s="4">
        <v>0</v>
      </c>
      <c r="AT28" s="4">
        <v>0</v>
      </c>
      <c r="AU28" s="6">
        <v>0</v>
      </c>
      <c r="AV28" s="2">
        <v>0</v>
      </c>
      <c r="AW28" s="4">
        <v>29.405000000000001</v>
      </c>
      <c r="AX28" s="4">
        <v>38.805</v>
      </c>
      <c r="AY28" s="6">
        <v>0</v>
      </c>
      <c r="AZ28" s="4">
        <v>28.045000000000002</v>
      </c>
      <c r="BA28" s="4">
        <v>45.545000000000002</v>
      </c>
      <c r="BB28" s="6">
        <v>0</v>
      </c>
      <c r="BC28" s="4">
        <v>28.130000000000003</v>
      </c>
      <c r="BD28" s="4">
        <v>45.83</v>
      </c>
      <c r="BE28" s="6">
        <v>0</v>
      </c>
      <c r="BI28" s="6">
        <f>IF(AND(BF28&gt;=$L28,BG28&gt;=$M28,BH28&gt;=$N28),1,0)</f>
        <v>0</v>
      </c>
      <c r="BL28" s="6">
        <f>IF(AND(BJ28&gt;=$O28,BK28&gt;=$P28),1,0)</f>
        <v>0</v>
      </c>
      <c r="BO28" s="6">
        <f>IF(AND(BM28&gt;=$O28,BN28&gt;=$P28),1,0)</f>
        <v>0</v>
      </c>
      <c r="BS28" s="6">
        <f t="shared" si="0"/>
        <v>0</v>
      </c>
      <c r="BV28" s="6">
        <f t="shared" si="1"/>
        <v>0</v>
      </c>
      <c r="BY28" s="6">
        <f t="shared" si="2"/>
        <v>0</v>
      </c>
    </row>
    <row r="29" spans="1:77" x14ac:dyDescent="0.3">
      <c r="A29" t="s">
        <v>100</v>
      </c>
      <c r="B29" t="s">
        <v>101</v>
      </c>
      <c r="C29" s="1">
        <v>2007</v>
      </c>
      <c r="D29" s="1">
        <v>13</v>
      </c>
      <c r="E29" t="s">
        <v>144</v>
      </c>
      <c r="F29" s="1" t="s">
        <v>98</v>
      </c>
      <c r="G29" t="s">
        <v>270</v>
      </c>
      <c r="H29" s="6">
        <f>U29+AE29+AO29+AY29+BI29+BS29</f>
        <v>0</v>
      </c>
      <c r="I29" s="6">
        <f>X29+AA29+AH29+AK29+AR29+AU29+BB29+BE29+BL29+BO29+BV29+BY29</f>
        <v>0</v>
      </c>
      <c r="J29" s="1" t="str">
        <f>IF(AND(H29&gt;0,I29&gt;0,K29&gt;=Q29),"Ja","Nein")</f>
        <v>Nein</v>
      </c>
      <c r="K29" s="4">
        <f>MAX(T29,AD29,AN29,AX29,BH29,BR29)+LARGE((T29,AD29,AN29,AX29,BH29,BR29),2)+MAX(W29,Z29,AG29,AJ29,AQ29,AT29,BA29,BD29,BK29,BN29,BU29,BX29)+LARGE((W29,Z29,AG29,AJ29,AQ29,AT29,BA29,BD29,BK29,BN29,BU29,BX29),2)</f>
        <v>167.67500000000001</v>
      </c>
      <c r="L29" s="2">
        <f>VLOOKUP(C29,Quali_M[#All],4,0)</f>
        <v>0</v>
      </c>
      <c r="M29" s="4">
        <f>VLOOKUP(C29,Quali_M[#All],5,0)</f>
        <v>31.4</v>
      </c>
      <c r="N29" s="4">
        <f>VLOOKUP(C29,Quali_M[#All],6,0)</f>
        <v>40.9</v>
      </c>
      <c r="O29" s="4">
        <f>VLOOKUP(C29,Quali_M[#All],7,0)</f>
        <v>29.2</v>
      </c>
      <c r="P29" s="4">
        <f>VLOOKUP(C29,Quali_M[#All],8,0)</f>
        <v>46.7</v>
      </c>
      <c r="Q29" s="4">
        <f>VLOOKUP(C29,Quali_M[#All],9,0)</f>
        <v>175.2</v>
      </c>
      <c r="R29" s="2">
        <v>0</v>
      </c>
      <c r="S29" s="4">
        <v>28.130000000000003</v>
      </c>
      <c r="T29" s="4">
        <v>37.130000000000003</v>
      </c>
      <c r="U29" s="6">
        <v>0</v>
      </c>
      <c r="V29" s="4">
        <v>0</v>
      </c>
      <c r="W29" s="4">
        <v>0</v>
      </c>
      <c r="X29" s="6">
        <v>0</v>
      </c>
      <c r="Y29" s="4">
        <v>0</v>
      </c>
      <c r="Z29" s="4">
        <v>0</v>
      </c>
      <c r="AA29" s="6">
        <v>0</v>
      </c>
      <c r="AB29" s="2">
        <v>0</v>
      </c>
      <c r="AC29" s="4">
        <v>30.380000000000003</v>
      </c>
      <c r="AD29" s="4">
        <v>39.880000000000003</v>
      </c>
      <c r="AE29" s="6">
        <v>0</v>
      </c>
      <c r="AF29" s="4">
        <v>27.340000000000003</v>
      </c>
      <c r="AG29" s="4">
        <v>44.24</v>
      </c>
      <c r="AH29" s="6">
        <v>0</v>
      </c>
      <c r="AI29" s="4">
        <v>27.545000000000002</v>
      </c>
      <c r="AJ29" s="4">
        <v>44.745000000000005</v>
      </c>
      <c r="AK29" s="6">
        <v>0</v>
      </c>
      <c r="AL29" s="2">
        <v>0</v>
      </c>
      <c r="AM29" s="4">
        <v>29.324999999999999</v>
      </c>
      <c r="AN29" s="4">
        <v>38.524999999999999</v>
      </c>
      <c r="AO29" s="6">
        <v>0</v>
      </c>
      <c r="AP29" s="4">
        <v>26.78</v>
      </c>
      <c r="AQ29" s="4">
        <v>43.98</v>
      </c>
      <c r="AR29" s="6">
        <v>0</v>
      </c>
      <c r="AS29" s="4">
        <v>0</v>
      </c>
      <c r="AT29" s="4">
        <v>0</v>
      </c>
      <c r="AU29" s="6">
        <v>0</v>
      </c>
      <c r="AV29" s="2">
        <v>0</v>
      </c>
      <c r="AW29" s="4">
        <v>28.965</v>
      </c>
      <c r="AX29" s="4">
        <v>38.265000000000001</v>
      </c>
      <c r="AY29" s="6">
        <v>0</v>
      </c>
      <c r="AZ29" s="4">
        <v>25.97</v>
      </c>
      <c r="BA29" s="4">
        <v>42.769999999999996</v>
      </c>
      <c r="BB29" s="6">
        <v>0</v>
      </c>
      <c r="BC29" s="4">
        <v>27.125</v>
      </c>
      <c r="BD29" s="4">
        <v>44.524999999999999</v>
      </c>
      <c r="BE29" s="6">
        <v>0</v>
      </c>
      <c r="BI29" s="6">
        <f>IF(AND(BF29&gt;=$L29,BG29&gt;=$M29,BH29&gt;=$N29),1,0)</f>
        <v>0</v>
      </c>
      <c r="BL29" s="6">
        <f>IF(AND(BJ29&gt;=$O29,BK29&gt;=$P29),1,0)</f>
        <v>0</v>
      </c>
      <c r="BO29" s="6">
        <f>IF(AND(BM29&gt;=$O29,BN29&gt;=$P29),1,0)</f>
        <v>0</v>
      </c>
      <c r="BS29" s="6">
        <f t="shared" si="0"/>
        <v>0</v>
      </c>
      <c r="BV29" s="6">
        <f t="shared" si="1"/>
        <v>0</v>
      </c>
      <c r="BY29" s="6">
        <f t="shared" si="2"/>
        <v>0</v>
      </c>
    </row>
    <row r="30" spans="1:77" x14ac:dyDescent="0.3">
      <c r="A30" t="s">
        <v>126</v>
      </c>
      <c r="B30" t="s">
        <v>127</v>
      </c>
      <c r="C30" s="24">
        <v>2003</v>
      </c>
      <c r="D30" s="1">
        <v>17</v>
      </c>
      <c r="E30" t="s">
        <v>145</v>
      </c>
      <c r="F30" s="1" t="s">
        <v>98</v>
      </c>
      <c r="G30" t="s">
        <v>254</v>
      </c>
      <c r="H30" s="6">
        <f>U30+AE30+AO30+AY30+BI30+BS30</f>
        <v>2</v>
      </c>
      <c r="I30" s="6">
        <f>X30+AA30+AH30+AK30+AR30+AU30+BB30+BE30+BL30+BO30+BV30+BY30</f>
        <v>0</v>
      </c>
      <c r="J30" s="1" t="str">
        <f>IF(AND(H30&gt;0,I30&gt;0,K30&gt;=Q30),"Ja","Nein")</f>
        <v>Nein</v>
      </c>
      <c r="K30" s="4">
        <f>MAX(T30,AD30,AN30,AX30,BH30,BR30)+LARGE((T30,AD30,AN30,AX30,BH30,BR30),2)+MAX(W30,Z30,AG30,AJ30,AQ30,AT30,BA30,BD30,BK30,BN30,BU30,BX30)+LARGE((W30,Z30,AG30,AJ30,AQ30,AT30,BA30,BD30,BK30,BN30,BU30,BX30),2)</f>
        <v>164.47499999999999</v>
      </c>
      <c r="L30" s="2">
        <f>VLOOKUP(C30,Quali_M[#All],4,0)</f>
        <v>0</v>
      </c>
      <c r="M30" s="4">
        <f>VLOOKUP(C30,Quali_M[#All],5,0)</f>
        <v>33.799999999999997</v>
      </c>
      <c r="N30" s="4">
        <f>VLOOKUP(C30,Quali_M[#All],6,0)</f>
        <v>43.3</v>
      </c>
      <c r="O30" s="4">
        <f>VLOOKUP(C30,Quali_M[#All],7,0)</f>
        <v>31</v>
      </c>
      <c r="P30" s="4">
        <f>VLOOKUP(C30,Quali_M[#All],8,0)</f>
        <v>51.3</v>
      </c>
      <c r="Q30" s="4">
        <f>VLOOKUP(C30,Quali_M[#All],9,0)</f>
        <v>189.2</v>
      </c>
      <c r="R30" s="2">
        <v>0</v>
      </c>
      <c r="S30" s="4">
        <v>33.57</v>
      </c>
      <c r="T30" s="4">
        <v>43.07</v>
      </c>
      <c r="U30" s="6">
        <v>0</v>
      </c>
      <c r="V30" s="4">
        <v>15.080000000000002</v>
      </c>
      <c r="W30" s="4">
        <v>25.78</v>
      </c>
      <c r="X30" s="6">
        <v>0</v>
      </c>
      <c r="Y30" s="4">
        <v>0</v>
      </c>
      <c r="Z30" s="4">
        <v>0</v>
      </c>
      <c r="AA30" s="6">
        <v>0</v>
      </c>
      <c r="AB30" s="2">
        <v>0</v>
      </c>
      <c r="AC30" s="4">
        <v>34.785000000000004</v>
      </c>
      <c r="AD30" s="4">
        <v>44.285000000000004</v>
      </c>
      <c r="AE30" s="6">
        <v>1</v>
      </c>
      <c r="AF30" s="4">
        <v>11.802999999999999</v>
      </c>
      <c r="AG30" s="4">
        <v>21.103000000000002</v>
      </c>
      <c r="AH30" s="6">
        <v>0</v>
      </c>
      <c r="AI30" s="4">
        <v>22.780999999999999</v>
      </c>
      <c r="AJ30" s="4">
        <v>39.780999999999999</v>
      </c>
      <c r="AK30" s="6">
        <v>0</v>
      </c>
      <c r="AL30" s="2">
        <v>0</v>
      </c>
      <c r="AM30" s="4">
        <v>33.42</v>
      </c>
      <c r="AN30" s="4">
        <v>42.62</v>
      </c>
      <c r="AO30" s="6">
        <v>0</v>
      </c>
      <c r="AP30" s="4">
        <v>6.1239999999999997</v>
      </c>
      <c r="AQ30" s="4">
        <v>11.224</v>
      </c>
      <c r="AR30" s="6">
        <v>0</v>
      </c>
      <c r="AS30" s="4">
        <v>0</v>
      </c>
      <c r="AT30" s="4">
        <v>0</v>
      </c>
      <c r="AU30" s="6">
        <v>0</v>
      </c>
      <c r="AV30" s="2">
        <v>0</v>
      </c>
      <c r="AW30" s="4">
        <v>34.545000000000002</v>
      </c>
      <c r="AX30" s="4">
        <v>43.945</v>
      </c>
      <c r="AY30" s="6">
        <v>1</v>
      </c>
      <c r="AZ30" s="4">
        <v>21.064</v>
      </c>
      <c r="BA30" s="4">
        <v>36.463999999999999</v>
      </c>
      <c r="BB30" s="6">
        <v>0</v>
      </c>
      <c r="BC30" s="4">
        <v>0</v>
      </c>
      <c r="BD30" s="4">
        <v>0</v>
      </c>
      <c r="BE30" s="6">
        <v>0</v>
      </c>
      <c r="BI30" s="6">
        <f>IF(AND(BF30&gt;=$L30,BG30&gt;=$M30,BH30&gt;=$N30),1,0)</f>
        <v>0</v>
      </c>
      <c r="BL30" s="6">
        <f>IF(AND(BJ30&gt;=$O30,BK30&gt;=$P30),1,0)</f>
        <v>0</v>
      </c>
      <c r="BO30" s="6">
        <f>IF(AND(BM30&gt;=$O30,BN30&gt;=$P30),1,0)</f>
        <v>0</v>
      </c>
      <c r="BS30" s="6">
        <f t="shared" si="0"/>
        <v>0</v>
      </c>
      <c r="BV30" s="6">
        <f t="shared" si="1"/>
        <v>0</v>
      </c>
      <c r="BY30" s="6">
        <f t="shared" si="2"/>
        <v>0</v>
      </c>
    </row>
    <row r="31" spans="1:77" x14ac:dyDescent="0.3">
      <c r="A31" t="s">
        <v>310</v>
      </c>
      <c r="B31" t="s">
        <v>311</v>
      </c>
      <c r="C31" s="1">
        <v>2008</v>
      </c>
      <c r="D31" s="1">
        <v>12</v>
      </c>
      <c r="E31" t="s">
        <v>312</v>
      </c>
      <c r="F31" s="1" t="s">
        <v>98</v>
      </c>
      <c r="G31" t="s">
        <v>272</v>
      </c>
      <c r="H31" s="6">
        <f>U31+AE31+AO31+AY31+BI31+BS31</f>
        <v>0</v>
      </c>
      <c r="I31" s="6">
        <f>X31+AA31+AH31+AK31+AR31+AU31+BB31+BE31+BL31+BO31+BV31+BY31</f>
        <v>0</v>
      </c>
      <c r="J31" s="1" t="str">
        <f>IF(AND(H31&gt;0,I31&gt;0,K31&gt;=Q31),"Ja","Nein")</f>
        <v>Nein</v>
      </c>
      <c r="K31" s="4">
        <f>MAX(T31,AD31,AN31,AX31,BH31,BR31)+LARGE((T31,AD31,AN31,AX31,BH31,BR31),2)+MAX(W31,Z31,AG31,AJ31,AQ31,AT31,BA31,BD31,BK31,BN31,BU31,BX31)+LARGE((W31,Z31,AG31,AJ31,AQ31,AT31,BA31,BD31,BK31,BN31,BU31,BX31),2)</f>
        <v>164.04000000000002</v>
      </c>
      <c r="L31" s="2">
        <f>VLOOKUP(C31,Quali_M[#All],4,0)</f>
        <v>0</v>
      </c>
      <c r="M31" s="4">
        <f>VLOOKUP(C31,Quali_M[#All],5,0)</f>
        <v>31</v>
      </c>
      <c r="N31" s="4">
        <f>VLOOKUP(C31,Quali_M[#All],6,0)</f>
        <v>40.5</v>
      </c>
      <c r="O31" s="4">
        <f>VLOOKUP(C31,Quali_M[#All],7,0)</f>
        <v>29.2</v>
      </c>
      <c r="P31" s="4">
        <f>VLOOKUP(C31,Quali_M[#All],8,0)</f>
        <v>46.7</v>
      </c>
      <c r="Q31" s="4">
        <f>VLOOKUP(C31,Quali_M[#All],9,0)</f>
        <v>174.4</v>
      </c>
      <c r="R31" s="2">
        <v>0</v>
      </c>
      <c r="S31" s="4">
        <v>27.79</v>
      </c>
      <c r="T31" s="4">
        <v>37.489999999999995</v>
      </c>
      <c r="U31" s="6">
        <v>0</v>
      </c>
      <c r="V31" s="4">
        <v>23.063000000000002</v>
      </c>
      <c r="W31" s="4">
        <v>34.863</v>
      </c>
      <c r="X31" s="6">
        <v>0</v>
      </c>
      <c r="Y31" s="4">
        <v>0</v>
      </c>
      <c r="Z31" s="4">
        <v>0</v>
      </c>
      <c r="AA31" s="6">
        <v>0</v>
      </c>
      <c r="AB31" s="2">
        <v>0</v>
      </c>
      <c r="AC31" s="4">
        <v>0</v>
      </c>
      <c r="AD31" s="4">
        <v>0</v>
      </c>
      <c r="AE31" s="6">
        <v>0</v>
      </c>
      <c r="AF31" s="4">
        <v>0</v>
      </c>
      <c r="AG31" s="4">
        <v>0</v>
      </c>
      <c r="AH31" s="6">
        <v>0</v>
      </c>
      <c r="AI31" s="4">
        <v>0</v>
      </c>
      <c r="AJ31" s="4">
        <v>0</v>
      </c>
      <c r="AK31" s="6">
        <v>0</v>
      </c>
      <c r="AL31" s="2">
        <v>0</v>
      </c>
      <c r="AM31" s="4">
        <v>28.215</v>
      </c>
      <c r="AN31" s="4">
        <v>37.615000000000002</v>
      </c>
      <c r="AO31" s="6">
        <v>0</v>
      </c>
      <c r="AP31" s="4">
        <v>27.57</v>
      </c>
      <c r="AQ31" s="4">
        <v>42.37</v>
      </c>
      <c r="AR31" s="6">
        <v>0</v>
      </c>
      <c r="AS31" s="4">
        <v>28.09</v>
      </c>
      <c r="AT31" s="4">
        <v>43.19</v>
      </c>
      <c r="AU31" s="6">
        <v>0</v>
      </c>
      <c r="AV31" s="2">
        <v>0</v>
      </c>
      <c r="AW31" s="4">
        <v>29.43</v>
      </c>
      <c r="AX31" s="4">
        <v>38.93</v>
      </c>
      <c r="AY31" s="6">
        <v>0</v>
      </c>
      <c r="AZ31" s="4">
        <v>27.75</v>
      </c>
      <c r="BA31" s="4">
        <v>43.45</v>
      </c>
      <c r="BB31" s="6">
        <v>0</v>
      </c>
      <c r="BC31" s="4">
        <v>28.545000000000002</v>
      </c>
      <c r="BD31" s="4">
        <v>44.045000000000002</v>
      </c>
      <c r="BE31" s="6">
        <v>0</v>
      </c>
      <c r="BI31" s="6">
        <f>IF(AND(BF31&gt;=$L31,BG31&gt;=$M31,BH31&gt;=$N31),1,0)</f>
        <v>0</v>
      </c>
      <c r="BL31" s="6">
        <f>IF(AND(BJ31&gt;=$O31,BK31&gt;=$P31),1,0)</f>
        <v>0</v>
      </c>
      <c r="BO31" s="6">
        <f>IF(AND(BM31&gt;=$O31,BN31&gt;=$P31),1,0)</f>
        <v>0</v>
      </c>
      <c r="BS31" s="6">
        <f t="shared" si="0"/>
        <v>0</v>
      </c>
      <c r="BV31" s="6">
        <f t="shared" si="1"/>
        <v>0</v>
      </c>
      <c r="BY31" s="6">
        <f t="shared" si="2"/>
        <v>0</v>
      </c>
    </row>
    <row r="32" spans="1:77" x14ac:dyDescent="0.3">
      <c r="A32" t="s">
        <v>301</v>
      </c>
      <c r="B32" t="s">
        <v>302</v>
      </c>
      <c r="C32" s="1">
        <v>2005</v>
      </c>
      <c r="D32" s="1">
        <v>15</v>
      </c>
      <c r="E32" t="s">
        <v>303</v>
      </c>
      <c r="F32" s="1" t="s">
        <v>98</v>
      </c>
      <c r="G32" t="s">
        <v>266</v>
      </c>
      <c r="H32" s="6">
        <f>U32+AE32+AO32+AY32+BI32+BS32</f>
        <v>0</v>
      </c>
      <c r="I32" s="6">
        <f>X32+AA32+AH32+AK32+AR32+AU32+BB32+BE32+BL32+BO32+BV32+BY32</f>
        <v>0</v>
      </c>
      <c r="J32" s="1" t="str">
        <f>IF(AND(H32&gt;0,I32&gt;0,K32&gt;=Q32),"Ja","Nein")</f>
        <v>Nein</v>
      </c>
      <c r="K32" s="4">
        <f>MAX(T32,AD32,AN32,AX32,BH32,BR32)+LARGE((T32,AD32,AN32,AX32,BH32,BR32),2)+MAX(W32,Z32,AG32,AJ32,AQ32,AT32,BA32,BD32,BK32,BN32,BU32,BX32)+LARGE((W32,Z32,AG32,AJ32,AQ32,AT32,BA32,BD32,BK32,BN32,BU32,BX32),2)</f>
        <v>153.95499999999998</v>
      </c>
      <c r="L32" s="2">
        <f>VLOOKUP(C32,Quali_M[#All],4,0)</f>
        <v>0</v>
      </c>
      <c r="M32" s="4">
        <f>VLOOKUP(C32,Quali_M[#All],5,0)</f>
        <v>32.200000000000003</v>
      </c>
      <c r="N32" s="4">
        <f>VLOOKUP(C32,Quali_M[#All],6,0)</f>
        <v>41.7</v>
      </c>
      <c r="O32" s="4">
        <f>VLOOKUP(C32,Quali_M[#All],7,0)</f>
        <v>30.6</v>
      </c>
      <c r="P32" s="4">
        <f>VLOOKUP(C32,Quali_M[#All],8,0)</f>
        <v>48.9</v>
      </c>
      <c r="Q32" s="4">
        <f>VLOOKUP(C32,Quali_M[#All],9,0)</f>
        <v>181.2</v>
      </c>
      <c r="R32" s="2">
        <v>0</v>
      </c>
      <c r="S32" s="4">
        <v>25.310000000000002</v>
      </c>
      <c r="T32" s="4">
        <v>34.61</v>
      </c>
      <c r="U32" s="6">
        <v>0</v>
      </c>
      <c r="V32" s="4">
        <v>26.160000000000004</v>
      </c>
      <c r="W32" s="4">
        <v>40.96</v>
      </c>
      <c r="X32" s="6">
        <v>0</v>
      </c>
      <c r="Y32" s="4">
        <v>27.125</v>
      </c>
      <c r="Z32" s="4">
        <v>42.125</v>
      </c>
      <c r="AA32" s="6">
        <v>0</v>
      </c>
      <c r="AB32" s="2">
        <v>0</v>
      </c>
      <c r="AC32" s="4">
        <v>0</v>
      </c>
      <c r="AD32" s="4">
        <v>0</v>
      </c>
      <c r="AE32" s="6">
        <v>0</v>
      </c>
      <c r="AF32" s="4">
        <v>0</v>
      </c>
      <c r="AG32" s="4">
        <v>0</v>
      </c>
      <c r="AH32" s="6">
        <v>0</v>
      </c>
      <c r="AI32" s="4">
        <v>0</v>
      </c>
      <c r="AJ32" s="4">
        <v>0</v>
      </c>
      <c r="AK32" s="6">
        <v>0</v>
      </c>
      <c r="AL32" s="2">
        <v>0</v>
      </c>
      <c r="AM32" s="4">
        <v>0</v>
      </c>
      <c r="AN32" s="4">
        <v>0</v>
      </c>
      <c r="AO32" s="6">
        <v>0</v>
      </c>
      <c r="AP32" s="4">
        <v>0</v>
      </c>
      <c r="AQ32" s="4">
        <v>0</v>
      </c>
      <c r="AR32" s="6">
        <v>0</v>
      </c>
      <c r="AS32" s="4">
        <v>0</v>
      </c>
      <c r="AT32" s="4">
        <v>0</v>
      </c>
      <c r="AU32" s="6">
        <v>0</v>
      </c>
      <c r="AV32" s="2">
        <v>0</v>
      </c>
      <c r="AW32" s="4">
        <v>26.619999999999997</v>
      </c>
      <c r="AX32" s="4">
        <v>35.92</v>
      </c>
      <c r="AY32" s="6">
        <v>0</v>
      </c>
      <c r="AZ32" s="4">
        <v>26.9</v>
      </c>
      <c r="BA32" s="4">
        <v>41.3</v>
      </c>
      <c r="BB32" s="6">
        <v>0</v>
      </c>
      <c r="BC32" s="4">
        <v>0</v>
      </c>
      <c r="BD32" s="4">
        <v>0</v>
      </c>
      <c r="BE32" s="6">
        <v>0</v>
      </c>
      <c r="BI32" s="6">
        <f>IF(AND(BF32&gt;=$L32,BG32&gt;=$M32,BH32&gt;=$N32),1,0)</f>
        <v>0</v>
      </c>
      <c r="BL32" s="6">
        <f>IF(AND(BJ32&gt;=$O32,BK32&gt;=$P32),1,0)</f>
        <v>0</v>
      </c>
      <c r="BO32" s="6">
        <f>IF(AND(BM32&gt;=$O32,BN32&gt;=$P32),1,0)</f>
        <v>0</v>
      </c>
      <c r="BS32" s="6">
        <f t="shared" si="0"/>
        <v>0</v>
      </c>
      <c r="BV32" s="6">
        <f t="shared" si="1"/>
        <v>0</v>
      </c>
      <c r="BY32" s="6">
        <f t="shared" si="2"/>
        <v>0</v>
      </c>
    </row>
    <row r="33" spans="1:77" x14ac:dyDescent="0.3">
      <c r="A33" t="s">
        <v>299</v>
      </c>
      <c r="B33" t="s">
        <v>282</v>
      </c>
      <c r="C33" s="1">
        <v>2005</v>
      </c>
      <c r="D33" s="1">
        <v>15</v>
      </c>
      <c r="E33" t="s">
        <v>280</v>
      </c>
      <c r="F33" s="1" t="s">
        <v>98</v>
      </c>
      <c r="G33" t="s">
        <v>264</v>
      </c>
      <c r="H33" s="6">
        <f>U33+AE33+AO33+AY33+BI33+BS33</f>
        <v>0</v>
      </c>
      <c r="I33" s="6">
        <f>X33+AA33+AH33+AK33+AR33+AU33+BB33+BE33+BL33+BO33+BV33+BY33</f>
        <v>0</v>
      </c>
      <c r="J33" s="1" t="str">
        <f>IF(AND(H33&gt;0,I33&gt;0,K33&gt;=Q33),"Ja","Nein")</f>
        <v>Nein</v>
      </c>
      <c r="K33" s="4">
        <f>MAX(T33,AD33,AN33,AX33,BH33,BR33)+LARGE((T33,AD33,AN33,AX33,BH33,BR33),2)+MAX(W33,Z33,AG33,AJ33,AQ33,AT33,BA33,BD33,BK33,BN33,BU33,BX33)+LARGE((W33,Z33,AG33,AJ33,AQ33,AT33,BA33,BD33,BK33,BN33,BU33,BX33),2)</f>
        <v>153.34</v>
      </c>
      <c r="L33" s="2">
        <f>VLOOKUP(C33,Quali_M[#All],4,0)</f>
        <v>0</v>
      </c>
      <c r="M33" s="4">
        <f>VLOOKUP(C33,Quali_M[#All],5,0)</f>
        <v>32.200000000000003</v>
      </c>
      <c r="N33" s="4">
        <f>VLOOKUP(C33,Quali_M[#All],6,0)</f>
        <v>41.7</v>
      </c>
      <c r="O33" s="4">
        <f>VLOOKUP(C33,Quali_M[#All],7,0)</f>
        <v>30.6</v>
      </c>
      <c r="P33" s="4">
        <f>VLOOKUP(C33,Quali_M[#All],8,0)</f>
        <v>48.9</v>
      </c>
      <c r="Q33" s="4">
        <f>VLOOKUP(C33,Quali_M[#All],9,0)</f>
        <v>181.2</v>
      </c>
      <c r="R33" s="2">
        <v>0</v>
      </c>
      <c r="S33" s="4">
        <v>24.995000000000005</v>
      </c>
      <c r="T33" s="4">
        <v>34.395000000000003</v>
      </c>
      <c r="U33" s="6">
        <v>0</v>
      </c>
      <c r="V33" s="4">
        <v>7.0260000000000007</v>
      </c>
      <c r="W33" s="4">
        <v>11.426</v>
      </c>
      <c r="X33" s="6">
        <v>0</v>
      </c>
      <c r="Y33" s="4">
        <v>0</v>
      </c>
      <c r="Z33" s="4">
        <v>0</v>
      </c>
      <c r="AA33" s="6">
        <v>0</v>
      </c>
      <c r="AB33" s="2">
        <v>0</v>
      </c>
      <c r="AC33" s="4">
        <v>0</v>
      </c>
      <c r="AD33" s="4">
        <v>0</v>
      </c>
      <c r="AE33" s="6">
        <v>0</v>
      </c>
      <c r="AF33" s="4">
        <v>0</v>
      </c>
      <c r="AG33" s="4">
        <v>0</v>
      </c>
      <c r="AH33" s="6">
        <v>0</v>
      </c>
      <c r="AI33" s="4">
        <v>0</v>
      </c>
      <c r="AJ33" s="4">
        <v>0</v>
      </c>
      <c r="AK33" s="6">
        <v>0</v>
      </c>
      <c r="AL33" s="2">
        <v>0</v>
      </c>
      <c r="AM33" s="4">
        <v>0</v>
      </c>
      <c r="AN33" s="4">
        <v>0</v>
      </c>
      <c r="AO33" s="6">
        <v>0</v>
      </c>
      <c r="AP33" s="4">
        <v>0</v>
      </c>
      <c r="AQ33" s="4">
        <v>0</v>
      </c>
      <c r="AR33" s="6">
        <v>0</v>
      </c>
      <c r="AS33" s="4">
        <v>0</v>
      </c>
      <c r="AT33" s="4">
        <v>0</v>
      </c>
      <c r="AU33" s="6">
        <v>0</v>
      </c>
      <c r="AV33" s="2">
        <v>0</v>
      </c>
      <c r="AW33" s="4">
        <v>27.18</v>
      </c>
      <c r="AX33" s="4">
        <v>36.68</v>
      </c>
      <c r="AY33" s="6">
        <v>0</v>
      </c>
      <c r="AZ33" s="4">
        <v>26.7</v>
      </c>
      <c r="BA33" s="4">
        <v>40.900000000000006</v>
      </c>
      <c r="BB33" s="6">
        <v>0</v>
      </c>
      <c r="BC33" s="4">
        <v>27.064999999999998</v>
      </c>
      <c r="BD33" s="4">
        <v>41.364999999999995</v>
      </c>
      <c r="BE33" s="6">
        <v>0</v>
      </c>
      <c r="BI33" s="6">
        <f>IF(AND(BF33&gt;=$L33,BG33&gt;=$M33,BH33&gt;=$N33),1,0)</f>
        <v>0</v>
      </c>
      <c r="BL33" s="6">
        <f>IF(AND(BJ33&gt;=$O33,BK33&gt;=$P33),1,0)</f>
        <v>0</v>
      </c>
      <c r="BO33" s="6">
        <f>IF(AND(BM33&gt;=$O33,BN33&gt;=$P33),1,0)</f>
        <v>0</v>
      </c>
      <c r="BS33" s="6">
        <f t="shared" si="0"/>
        <v>0</v>
      </c>
      <c r="BV33" s="6">
        <f t="shared" si="1"/>
        <v>0</v>
      </c>
      <c r="BY33" s="6">
        <f t="shared" si="2"/>
        <v>0</v>
      </c>
    </row>
    <row r="34" spans="1:77" x14ac:dyDescent="0.3">
      <c r="A34" t="s">
        <v>114</v>
      </c>
      <c r="B34" t="s">
        <v>309</v>
      </c>
      <c r="C34" s="24">
        <v>2007</v>
      </c>
      <c r="D34" s="1">
        <v>13</v>
      </c>
      <c r="E34" t="s">
        <v>142</v>
      </c>
      <c r="F34" s="1" t="s">
        <v>98</v>
      </c>
      <c r="G34" t="s">
        <v>271</v>
      </c>
      <c r="H34" s="6">
        <f>U34+AE34+AO34+AY34+BI34+BS34</f>
        <v>0</v>
      </c>
      <c r="I34" s="6">
        <f>X34+AA34+AH34+AK34+AR34+AU34+BB34+BE34+BL34+BO34+BV34+BY34</f>
        <v>0</v>
      </c>
      <c r="J34" s="1" t="str">
        <f>IF(AND(H34&gt;0,I34&gt;0,K34&gt;=Q34),"Ja","Nein")</f>
        <v>Nein</v>
      </c>
      <c r="K34" s="4">
        <f>MAX(T34,AD34,AN34,AX34,BH34,BR34)+LARGE((T34,AD34,AN34,AX34,BH34,BR34),2)+MAX(W34,Z34,AG34,AJ34,AQ34,AT34,BA34,BD34,BK34,BN34,BU34,BX34)+LARGE((W34,Z34,AG34,AJ34,AQ34,AT34,BA34,BD34,BK34,BN34,BU34,BX34),2)</f>
        <v>152.32499999999999</v>
      </c>
      <c r="L34" s="2">
        <f>VLOOKUP(C34,Quali_M[#All],4,0)</f>
        <v>0</v>
      </c>
      <c r="M34" s="4">
        <f>VLOOKUP(C34,Quali_M[#All],5,0)</f>
        <v>31.4</v>
      </c>
      <c r="N34" s="4">
        <f>VLOOKUP(C34,Quali_M[#All],6,0)</f>
        <v>40.9</v>
      </c>
      <c r="O34" s="4">
        <f>VLOOKUP(C34,Quali_M[#All],7,0)</f>
        <v>29.2</v>
      </c>
      <c r="P34" s="4">
        <f>VLOOKUP(C34,Quali_M[#All],8,0)</f>
        <v>46.7</v>
      </c>
      <c r="Q34" s="4">
        <f>VLOOKUP(C34,Quali_M[#All],9,0)</f>
        <v>175.2</v>
      </c>
      <c r="R34" s="2">
        <v>0</v>
      </c>
      <c r="S34" s="4">
        <v>26.1</v>
      </c>
      <c r="T34" s="4">
        <v>35</v>
      </c>
      <c r="U34" s="6">
        <v>0</v>
      </c>
      <c r="V34" s="4">
        <v>25.705000000000002</v>
      </c>
      <c r="W34" s="4">
        <v>40.505000000000003</v>
      </c>
      <c r="X34" s="6">
        <v>0</v>
      </c>
      <c r="Y34" s="4">
        <v>27.62</v>
      </c>
      <c r="Z34" s="4">
        <v>42.42</v>
      </c>
      <c r="AA34" s="6">
        <v>0</v>
      </c>
      <c r="AB34" s="2">
        <v>0</v>
      </c>
      <c r="AC34" s="4">
        <v>0</v>
      </c>
      <c r="AD34" s="4">
        <v>0</v>
      </c>
      <c r="AE34" s="6">
        <v>0</v>
      </c>
      <c r="AF34" s="4">
        <v>0</v>
      </c>
      <c r="AG34" s="4">
        <v>0</v>
      </c>
      <c r="AH34" s="6">
        <v>0</v>
      </c>
      <c r="AI34" s="4">
        <v>0</v>
      </c>
      <c r="AJ34" s="4">
        <v>0</v>
      </c>
      <c r="AK34" s="6">
        <v>0</v>
      </c>
      <c r="AL34" s="2">
        <v>0</v>
      </c>
      <c r="AM34" s="4">
        <v>0</v>
      </c>
      <c r="AN34" s="4">
        <v>0</v>
      </c>
      <c r="AO34" s="6">
        <v>0</v>
      </c>
      <c r="AP34" s="4">
        <v>0</v>
      </c>
      <c r="AQ34" s="4">
        <v>0</v>
      </c>
      <c r="AR34" s="6">
        <v>0</v>
      </c>
      <c r="AS34" s="4">
        <v>0</v>
      </c>
      <c r="AT34" s="4">
        <v>0</v>
      </c>
      <c r="AU34" s="6">
        <v>0</v>
      </c>
      <c r="AV34" s="2">
        <v>0</v>
      </c>
      <c r="AW34" s="4">
        <v>25.17</v>
      </c>
      <c r="AX34" s="4">
        <v>34.17</v>
      </c>
      <c r="AY34" s="6">
        <v>0</v>
      </c>
      <c r="AZ34" s="4">
        <v>25.535</v>
      </c>
      <c r="BA34" s="4">
        <v>40.734999999999999</v>
      </c>
      <c r="BB34" s="6">
        <v>0</v>
      </c>
      <c r="BC34" s="4">
        <v>16.582000000000001</v>
      </c>
      <c r="BD34" s="4">
        <v>25.382000000000001</v>
      </c>
      <c r="BE34" s="6">
        <v>0</v>
      </c>
      <c r="BI34" s="6">
        <f>IF(AND(BF34&gt;=$L34,BG34&gt;=$M34,BH34&gt;=$N34),1,0)</f>
        <v>0</v>
      </c>
      <c r="BL34" s="6">
        <f>IF(AND(BJ34&gt;=$O34,BK34&gt;=$P34),1,0)</f>
        <v>0</v>
      </c>
      <c r="BO34" s="6">
        <f>IF(AND(BM34&gt;=$O34,BN34&gt;=$P34),1,0)</f>
        <v>0</v>
      </c>
      <c r="BS34" s="6">
        <f t="shared" si="0"/>
        <v>0</v>
      </c>
      <c r="BV34" s="6">
        <f t="shared" si="1"/>
        <v>0</v>
      </c>
      <c r="BY34" s="6">
        <f t="shared" si="2"/>
        <v>0</v>
      </c>
    </row>
    <row r="35" spans="1:77" x14ac:dyDescent="0.3">
      <c r="A35" t="s">
        <v>276</v>
      </c>
      <c r="B35" t="s">
        <v>277</v>
      </c>
      <c r="C35" s="1">
        <v>2001</v>
      </c>
      <c r="D35" s="1">
        <v>19</v>
      </c>
      <c r="E35" t="s">
        <v>147</v>
      </c>
      <c r="F35" s="1" t="s">
        <v>98</v>
      </c>
      <c r="G35" t="s">
        <v>239</v>
      </c>
      <c r="H35" s="6">
        <f>U35+AE35+AO35+AY35+BI35+BS35</f>
        <v>0</v>
      </c>
      <c r="I35" s="6">
        <f>X35+AA35+AH35+AK35+AR35+AU35+BB35+BE35+BL35+BO35+BV35+BY35</f>
        <v>0</v>
      </c>
      <c r="J35" s="1" t="str">
        <f>IF(AND(H35&gt;0,I35&gt;0,K35&gt;=Q35),"Ja","Nein")</f>
        <v>Nein</v>
      </c>
      <c r="K35" s="4">
        <f>MAX(T35,AD35,AN35,AX35,BH35,BR35)+LARGE((T35,AD35,AN35,AX35,BH35,BR35),2)+MAX(W35,Z35,AG35,AJ35,AQ35,AT35,BA35,BD35,BK35,BN35,BU35,BX35)+LARGE((W35,Z35,AG35,AJ35,AQ35,AT35,BA35,BD35,BK35,BN35,BU35,BX35),2)</f>
        <v>132.71</v>
      </c>
      <c r="L35" s="2">
        <f>VLOOKUP(C35,Quali_M[#All],4,0)</f>
        <v>1.8</v>
      </c>
      <c r="M35" s="4">
        <f>VLOOKUP(C35,Quali_M[#All],5,0)</f>
        <v>34.200000000000003</v>
      </c>
      <c r="N35" s="4">
        <f>VLOOKUP(C35,Quali_M[#All],6,0)</f>
        <v>45.5</v>
      </c>
      <c r="O35" s="4">
        <f>VLOOKUP(C35,Quali_M[#All],7,0)</f>
        <v>31.4</v>
      </c>
      <c r="P35" s="4">
        <f>VLOOKUP(C35,Quali_M[#All],8,0)</f>
        <v>53.7</v>
      </c>
      <c r="Q35" s="4">
        <f>VLOOKUP(C35,Quali_M[#All],9,0)</f>
        <v>198.4</v>
      </c>
      <c r="R35" s="2">
        <v>0</v>
      </c>
      <c r="S35" s="4">
        <v>30.82</v>
      </c>
      <c r="T35" s="4">
        <v>40.22</v>
      </c>
      <c r="U35" s="6">
        <v>0</v>
      </c>
      <c r="V35" s="4">
        <v>30.160000000000004</v>
      </c>
      <c r="W35" s="4">
        <v>45.76</v>
      </c>
      <c r="X35" s="6">
        <v>0</v>
      </c>
      <c r="Y35" s="4">
        <v>31.03</v>
      </c>
      <c r="Z35" s="4">
        <v>46.730000000000004</v>
      </c>
      <c r="AA35" s="6">
        <v>0</v>
      </c>
      <c r="AB35" s="2">
        <v>0</v>
      </c>
      <c r="AC35" s="4">
        <v>0</v>
      </c>
      <c r="AD35" s="4">
        <v>0</v>
      </c>
      <c r="AE35" s="6">
        <v>0</v>
      </c>
      <c r="AF35" s="4">
        <v>0</v>
      </c>
      <c r="AG35" s="4">
        <v>0</v>
      </c>
      <c r="AH35" s="6">
        <v>0</v>
      </c>
      <c r="AI35" s="4">
        <v>0</v>
      </c>
      <c r="AJ35" s="4">
        <v>0</v>
      </c>
      <c r="AK35" s="6">
        <v>0</v>
      </c>
      <c r="AL35" s="2">
        <v>0</v>
      </c>
      <c r="AM35" s="4">
        <v>0</v>
      </c>
      <c r="AN35" s="4">
        <v>0</v>
      </c>
      <c r="AO35" s="6">
        <v>0</v>
      </c>
      <c r="AP35" s="4">
        <v>0</v>
      </c>
      <c r="AQ35" s="4">
        <v>0</v>
      </c>
      <c r="AR35" s="6">
        <v>0</v>
      </c>
      <c r="AS35" s="4">
        <v>0</v>
      </c>
      <c r="AT35" s="4">
        <v>0</v>
      </c>
      <c r="AU35" s="6">
        <v>0</v>
      </c>
      <c r="AV35" s="2">
        <v>0</v>
      </c>
      <c r="AW35" s="4">
        <v>0</v>
      </c>
      <c r="AX35" s="4">
        <v>0</v>
      </c>
      <c r="AY35" s="6">
        <v>0</v>
      </c>
      <c r="AZ35" s="4">
        <v>0</v>
      </c>
      <c r="BA35" s="4">
        <v>0</v>
      </c>
      <c r="BB35" s="6">
        <v>0</v>
      </c>
      <c r="BC35" s="4">
        <v>0</v>
      </c>
      <c r="BD35" s="4">
        <v>0</v>
      </c>
      <c r="BE35" s="6">
        <v>0</v>
      </c>
      <c r="BI35" s="6">
        <f>IF(AND(BF35&gt;=$L35,BG35&gt;=$M35,BH35&gt;=$N35),1,0)</f>
        <v>0</v>
      </c>
      <c r="BL35" s="6">
        <f>IF(AND(BJ35&gt;=$O35,BK35&gt;=$P35),1,0)</f>
        <v>0</v>
      </c>
      <c r="BO35" s="6">
        <f>IF(AND(BM35&gt;=$O35,BN35&gt;=$P35),1,0)</f>
        <v>0</v>
      </c>
      <c r="BS35" s="6">
        <f t="shared" si="0"/>
        <v>0</v>
      </c>
      <c r="BV35" s="6">
        <f t="shared" si="1"/>
        <v>0</v>
      </c>
      <c r="BY35" s="6">
        <f t="shared" si="2"/>
        <v>0</v>
      </c>
    </row>
    <row r="36" spans="1:77" x14ac:dyDescent="0.3">
      <c r="A36" t="s">
        <v>300</v>
      </c>
      <c r="B36" t="s">
        <v>125</v>
      </c>
      <c r="C36" s="1">
        <v>2006</v>
      </c>
      <c r="D36" s="1">
        <v>14</v>
      </c>
      <c r="E36" t="s">
        <v>142</v>
      </c>
      <c r="F36" s="1" t="s">
        <v>98</v>
      </c>
      <c r="G36" t="s">
        <v>265</v>
      </c>
      <c r="H36" s="6">
        <f>U36+AE36+AO36+AY36+BI36+BS36</f>
        <v>0</v>
      </c>
      <c r="I36" s="6">
        <f>X36+AA36+AH36+AK36+AR36+AU36+BB36+BE36+BL36+BO36+BV36+BY36</f>
        <v>0</v>
      </c>
      <c r="J36" s="1" t="str">
        <f>IF(AND(H36&gt;0,I36&gt;0,K36&gt;=Q36),"Ja","Nein")</f>
        <v>Nein</v>
      </c>
      <c r="K36" s="4">
        <f>MAX(T36,AD36,AN36,AX36,BH36,BR36)+LARGE((T36,AD36,AN36,AX36,BH36,BR36),2)+MAX(W36,Z36,AG36,AJ36,AQ36,AT36,BA36,BD36,BK36,BN36,BU36,BX36)+LARGE((W36,Z36,AG36,AJ36,AQ36,AT36,BA36,BD36,BK36,BN36,BU36,BX36),2)</f>
        <v>130.786</v>
      </c>
      <c r="L36" s="2">
        <f>VLOOKUP(C36,Quali_M[#All],4,0)</f>
        <v>0</v>
      </c>
      <c r="M36" s="4">
        <f>VLOOKUP(C36,Quali_M[#All],5,0)</f>
        <v>31.6</v>
      </c>
      <c r="N36" s="4">
        <f>VLOOKUP(C36,Quali_M[#All],6,0)</f>
        <v>41.1</v>
      </c>
      <c r="O36" s="4">
        <f>VLOOKUP(C36,Quali_M[#All],7,0)</f>
        <v>30.2</v>
      </c>
      <c r="P36" s="4">
        <f>VLOOKUP(C36,Quali_M[#All],8,0)</f>
        <v>48</v>
      </c>
      <c r="Q36" s="4">
        <f>VLOOKUP(C36,Quali_M[#All],9,0)</f>
        <v>178.2</v>
      </c>
      <c r="R36" s="2">
        <v>0</v>
      </c>
      <c r="S36" s="4">
        <v>7.7160000000000002</v>
      </c>
      <c r="T36" s="4">
        <v>10.315999999999999</v>
      </c>
      <c r="U36" s="6">
        <v>0</v>
      </c>
      <c r="V36" s="4">
        <v>23.925000000000004</v>
      </c>
      <c r="W36" s="4">
        <v>38.924999999999997</v>
      </c>
      <c r="X36" s="6">
        <v>0</v>
      </c>
      <c r="Y36" s="4">
        <v>0</v>
      </c>
      <c r="Z36" s="4">
        <v>0</v>
      </c>
      <c r="AA36" s="6">
        <v>0</v>
      </c>
      <c r="AB36" s="2">
        <v>0</v>
      </c>
      <c r="AC36" s="4">
        <v>0</v>
      </c>
      <c r="AD36" s="4">
        <v>0</v>
      </c>
      <c r="AE36" s="6">
        <v>0</v>
      </c>
      <c r="AF36" s="4">
        <v>0</v>
      </c>
      <c r="AG36" s="4">
        <v>0</v>
      </c>
      <c r="AH36" s="6">
        <v>0</v>
      </c>
      <c r="AI36" s="4">
        <v>0</v>
      </c>
      <c r="AJ36" s="4">
        <v>0</v>
      </c>
      <c r="AK36" s="6">
        <v>0</v>
      </c>
      <c r="AL36" s="2">
        <v>0</v>
      </c>
      <c r="AM36" s="4">
        <v>0</v>
      </c>
      <c r="AN36" s="4">
        <v>0</v>
      </c>
      <c r="AO36" s="6">
        <v>0</v>
      </c>
      <c r="AP36" s="4">
        <v>0</v>
      </c>
      <c r="AQ36" s="4">
        <v>0</v>
      </c>
      <c r="AR36" s="6">
        <v>0</v>
      </c>
      <c r="AS36" s="4">
        <v>0</v>
      </c>
      <c r="AT36" s="4">
        <v>0</v>
      </c>
      <c r="AU36" s="6">
        <v>0</v>
      </c>
      <c r="AV36" s="2">
        <v>0</v>
      </c>
      <c r="AW36" s="4">
        <v>27.18</v>
      </c>
      <c r="AX36" s="4">
        <v>36.18</v>
      </c>
      <c r="AY36" s="6">
        <v>0</v>
      </c>
      <c r="AZ36" s="4">
        <v>27.16</v>
      </c>
      <c r="BA36" s="4">
        <v>41.96</v>
      </c>
      <c r="BB36" s="6">
        <v>0</v>
      </c>
      <c r="BC36" s="4">
        <v>27.630000000000003</v>
      </c>
      <c r="BD36" s="4">
        <v>42.330000000000005</v>
      </c>
      <c r="BE36" s="6">
        <v>0</v>
      </c>
      <c r="BI36" s="6">
        <f>IF(AND(BF36&gt;=$L36,BG36&gt;=$M36,BH36&gt;=$N36),1,0)</f>
        <v>0</v>
      </c>
      <c r="BL36" s="6">
        <f>IF(AND(BJ36&gt;=$O36,BK36&gt;=$P36),1,0)</f>
        <v>0</v>
      </c>
      <c r="BO36" s="6">
        <f>IF(AND(BM36&gt;=$O36,BN36&gt;=$P36),1,0)</f>
        <v>0</v>
      </c>
      <c r="BS36" s="6">
        <f t="shared" si="0"/>
        <v>0</v>
      </c>
      <c r="BV36" s="6">
        <f t="shared" si="1"/>
        <v>0</v>
      </c>
      <c r="BY36" s="6">
        <f t="shared" si="2"/>
        <v>0</v>
      </c>
    </row>
    <row r="37" spans="1:77" x14ac:dyDescent="0.3">
      <c r="A37" t="s">
        <v>612</v>
      </c>
      <c r="B37" t="s">
        <v>613</v>
      </c>
      <c r="C37" s="34">
        <v>2003</v>
      </c>
      <c r="D37" s="1">
        <v>17</v>
      </c>
      <c r="E37" t="s">
        <v>554</v>
      </c>
      <c r="F37" s="1" t="s">
        <v>98</v>
      </c>
      <c r="G37" t="s">
        <v>512</v>
      </c>
      <c r="H37" s="6">
        <f>U37+AE37+AO37+AY37+BI37+BS37</f>
        <v>0</v>
      </c>
      <c r="I37" s="6">
        <f>X37+AA37+AH37+AK37+AR37+AU37+BB37+BE37+BL37+BO37+BV37+BY37</f>
        <v>0</v>
      </c>
      <c r="J37" s="1" t="str">
        <f>IF(AND(H37&gt;0,I37&gt;0,K37&gt;=Q37),"Ja","Nein")</f>
        <v>Nein</v>
      </c>
      <c r="K37" s="4">
        <f>MAX(T37,AD37,AN37,AX37,BH37,BR37)+LARGE((T37,AD37,AN37,AX37,BH37,BR37),2)+MAX(W37,Z37,AG37,AJ37,AQ37,AT37,BA37,BD37,BK37,BN37,BU37,BX37)+LARGE((W37,Z37,AG37,AJ37,AQ37,AT37,BA37,BD37,BK37,BN37,BU37,BX37),2)</f>
        <v>128.42000000000002</v>
      </c>
      <c r="L37" s="2">
        <f>VLOOKUP(C37,Quali_M[#All],4,0)</f>
        <v>0</v>
      </c>
      <c r="M37" s="4">
        <f>VLOOKUP(C37,Quali_M[#All],5,0)</f>
        <v>33.799999999999997</v>
      </c>
      <c r="N37" s="4">
        <f>VLOOKUP(C37,Quali_M[#All],6,0)</f>
        <v>43.3</v>
      </c>
      <c r="O37" s="4">
        <f>VLOOKUP(C37,Quali_M[#All],7,0)</f>
        <v>31</v>
      </c>
      <c r="P37" s="4">
        <f>VLOOKUP(C37,Quali_M[#All],8,0)</f>
        <v>51.3</v>
      </c>
      <c r="Q37" s="4">
        <f>VLOOKUP(C37,Quali_M[#All],9,0)</f>
        <v>189.2</v>
      </c>
      <c r="R37" s="2">
        <v>0</v>
      </c>
      <c r="S37" s="4">
        <v>0</v>
      </c>
      <c r="T37" s="4">
        <v>0</v>
      </c>
      <c r="U37" s="6">
        <f>IF(AND(R37&gt;=$L37,S37&gt;=$M37,T37&gt;=$N37),1,0)</f>
        <v>0</v>
      </c>
      <c r="V37" s="4">
        <v>0</v>
      </c>
      <c r="W37" s="4">
        <v>0</v>
      </c>
      <c r="X37" s="6">
        <f>IF(AND(V37&gt;=$O37,W37&gt;=$P37),1,0)</f>
        <v>0</v>
      </c>
      <c r="Y37" s="4">
        <v>0</v>
      </c>
      <c r="Z37" s="4">
        <v>0</v>
      </c>
      <c r="AA37" s="6">
        <f>IF(AND(Y37&gt;=$O37,Z37&gt;=$P37),1,0)</f>
        <v>0</v>
      </c>
      <c r="AB37" s="2">
        <v>0</v>
      </c>
      <c r="AC37" s="4">
        <v>0</v>
      </c>
      <c r="AD37" s="4">
        <v>0</v>
      </c>
      <c r="AE37" s="6">
        <f>IF(AND(AB37&gt;=$L37,AC37&gt;=$M37,AD37&gt;=$N37),1,0)</f>
        <v>0</v>
      </c>
      <c r="AF37" s="4">
        <v>0</v>
      </c>
      <c r="AG37" s="4">
        <v>0</v>
      </c>
      <c r="AH37" s="6">
        <f>IF(AND(AF37&gt;=$O37,AG37&gt;=$P37),1,0)</f>
        <v>0</v>
      </c>
      <c r="AI37" s="4">
        <v>0</v>
      </c>
      <c r="AJ37" s="4">
        <v>0</v>
      </c>
      <c r="AK37" s="6">
        <f>IF(AND(AI37&gt;=$O37,AJ37&gt;=$P37),1,0)</f>
        <v>0</v>
      </c>
      <c r="AL37" s="2">
        <v>0</v>
      </c>
      <c r="AM37" s="4">
        <v>0</v>
      </c>
      <c r="AN37" s="4">
        <v>0</v>
      </c>
      <c r="AO37" s="6">
        <f>IF(AND(AL37&gt;=$L37,AM37&gt;=$M37,AN37&gt;=$N37),1,0)</f>
        <v>0</v>
      </c>
      <c r="AP37" s="4">
        <v>0</v>
      </c>
      <c r="AQ37" s="4">
        <v>0</v>
      </c>
      <c r="AR37" s="6">
        <f>IF(AND(AP37&gt;=$O37,AQ37&gt;=$P37),1,0)</f>
        <v>0</v>
      </c>
      <c r="AS37" s="4">
        <v>0</v>
      </c>
      <c r="AT37" s="4">
        <v>0</v>
      </c>
      <c r="AU37" s="6">
        <f>IF(AND(AS37&gt;=$O37,AT37&gt;=$P37),1,0)</f>
        <v>0</v>
      </c>
      <c r="AV37" s="2">
        <v>0</v>
      </c>
      <c r="AW37" s="4">
        <v>27.36</v>
      </c>
      <c r="AX37" s="4">
        <v>36.86</v>
      </c>
      <c r="AY37" s="6">
        <v>0</v>
      </c>
      <c r="AZ37" s="4">
        <v>27.58</v>
      </c>
      <c r="BA37" s="4">
        <v>45.78</v>
      </c>
      <c r="BB37" s="6">
        <v>0</v>
      </c>
      <c r="BC37" s="4">
        <v>28.08</v>
      </c>
      <c r="BD37" s="4">
        <v>45.78</v>
      </c>
      <c r="BE37" s="6">
        <v>0</v>
      </c>
      <c r="BS37" s="6">
        <f t="shared" si="0"/>
        <v>0</v>
      </c>
      <c r="BV37" s="6">
        <f t="shared" si="1"/>
        <v>0</v>
      </c>
      <c r="BY37" s="6">
        <f t="shared" si="2"/>
        <v>0</v>
      </c>
    </row>
    <row r="38" spans="1:77" x14ac:dyDescent="0.3">
      <c r="A38" t="s">
        <v>609</v>
      </c>
      <c r="B38" t="s">
        <v>610</v>
      </c>
      <c r="C38" s="34">
        <v>2005</v>
      </c>
      <c r="D38" s="1">
        <v>15</v>
      </c>
      <c r="E38" t="s">
        <v>66</v>
      </c>
      <c r="F38" s="1" t="s">
        <v>98</v>
      </c>
      <c r="G38" t="s">
        <v>500</v>
      </c>
      <c r="H38" s="6">
        <f>U38+AE38+AO38+AY38+BI38+BS38</f>
        <v>0</v>
      </c>
      <c r="I38" s="6">
        <f>X38+AA38+AH38+AK38+AR38+AU38+BB38+BE38+BL38+BO38+BV38+BY38</f>
        <v>0</v>
      </c>
      <c r="J38" s="1" t="str">
        <f>IF(AND(H38&gt;0,I38&gt;0,K38&gt;=Q38),"Ja","Nein")</f>
        <v>Nein</v>
      </c>
      <c r="K38" s="4">
        <f>MAX(T38,AD38,AN38,AX38,BH38,BR38)+LARGE((T38,AD38,AN38,AX38,BH38,BR38),2)+MAX(W38,Z38,AG38,AJ38,AQ38,AT38,BA38,BD38,BK38,BN38,BU38,BX38)+LARGE((W38,Z38,AG38,AJ38,AQ38,AT38,BA38,BD38,BK38,BN38,BU38,BX38),2)</f>
        <v>124.703</v>
      </c>
      <c r="L38" s="2">
        <f>VLOOKUP(C38,Quali_M[#All],4,0)</f>
        <v>0</v>
      </c>
      <c r="M38" s="4">
        <f>VLOOKUP(C38,Quali_M[#All],5,0)</f>
        <v>32.200000000000003</v>
      </c>
      <c r="N38" s="4">
        <f>VLOOKUP(C38,Quali_M[#All],6,0)</f>
        <v>41.7</v>
      </c>
      <c r="O38" s="4">
        <f>VLOOKUP(C38,Quali_M[#All],7,0)</f>
        <v>30.6</v>
      </c>
      <c r="P38" s="4">
        <f>VLOOKUP(C38,Quali_M[#All],8,0)</f>
        <v>48.9</v>
      </c>
      <c r="Q38" s="4">
        <f>VLOOKUP(C38,Quali_M[#All],9,0)</f>
        <v>181.2</v>
      </c>
      <c r="R38" s="2">
        <v>0</v>
      </c>
      <c r="S38" s="4">
        <v>0</v>
      </c>
      <c r="T38" s="4">
        <v>0</v>
      </c>
      <c r="U38" s="6">
        <f>IF(AND(R38&gt;=$L38,S38&gt;=$M38,T38&gt;=$N38),1,0)</f>
        <v>0</v>
      </c>
      <c r="V38" s="4">
        <v>0</v>
      </c>
      <c r="W38" s="4">
        <v>0</v>
      </c>
      <c r="X38" s="6">
        <f>IF(AND(V38&gt;=$O38,W38&gt;=$P38),1,0)</f>
        <v>0</v>
      </c>
      <c r="Y38" s="4">
        <v>0</v>
      </c>
      <c r="Z38" s="4">
        <v>0</v>
      </c>
      <c r="AA38" s="6">
        <f>IF(AND(Y38&gt;=$O38,Z38&gt;=$P38),1,0)</f>
        <v>0</v>
      </c>
      <c r="AB38" s="2">
        <v>0</v>
      </c>
      <c r="AC38" s="4">
        <v>0</v>
      </c>
      <c r="AD38" s="4">
        <v>0</v>
      </c>
      <c r="AE38" s="6">
        <f>IF(AND(AB38&gt;=$L38,AC38&gt;=$M38,AD38&gt;=$N38),1,0)</f>
        <v>0</v>
      </c>
      <c r="AF38" s="4">
        <v>0</v>
      </c>
      <c r="AG38" s="4">
        <v>0</v>
      </c>
      <c r="AH38" s="6">
        <f>IF(AND(AF38&gt;=$O38,AG38&gt;=$P38),1,0)</f>
        <v>0</v>
      </c>
      <c r="AI38" s="4">
        <v>0</v>
      </c>
      <c r="AJ38" s="4">
        <v>0</v>
      </c>
      <c r="AK38" s="6">
        <f>IF(AND(AI38&gt;=$O38,AJ38&gt;=$P38),1,0)</f>
        <v>0</v>
      </c>
      <c r="AL38" s="2">
        <v>0</v>
      </c>
      <c r="AM38" s="4">
        <v>0</v>
      </c>
      <c r="AN38" s="4">
        <v>0</v>
      </c>
      <c r="AO38" s="6">
        <f>IF(AND(AL38&gt;=$L38,AM38&gt;=$M38,AN38&gt;=$N38),1,0)</f>
        <v>0</v>
      </c>
      <c r="AP38" s="4">
        <v>0</v>
      </c>
      <c r="AQ38" s="4">
        <v>0</v>
      </c>
      <c r="AR38" s="6">
        <f>IF(AND(AP38&gt;=$O38,AQ38&gt;=$P38),1,0)</f>
        <v>0</v>
      </c>
      <c r="AS38" s="4">
        <v>0</v>
      </c>
      <c r="AT38" s="4">
        <v>0</v>
      </c>
      <c r="AU38" s="6">
        <f>IF(AND(AS38&gt;=$O38,AT38&gt;=$P38),1,0)</f>
        <v>0</v>
      </c>
      <c r="AV38" s="2">
        <v>0</v>
      </c>
      <c r="AW38" s="4">
        <v>30.875</v>
      </c>
      <c r="AX38" s="4">
        <v>39.774999999999999</v>
      </c>
      <c r="AY38" s="6">
        <v>0</v>
      </c>
      <c r="AZ38" s="4">
        <v>23.103000000000002</v>
      </c>
      <c r="BA38" s="4">
        <v>39.103000000000002</v>
      </c>
      <c r="BB38" s="6">
        <v>0</v>
      </c>
      <c r="BC38" s="4">
        <v>28.524999999999999</v>
      </c>
      <c r="BD38" s="4">
        <v>45.824999999999996</v>
      </c>
      <c r="BE38" s="6">
        <v>0</v>
      </c>
      <c r="BS38" s="6">
        <f t="shared" si="0"/>
        <v>0</v>
      </c>
      <c r="BV38" s="6">
        <f t="shared" si="1"/>
        <v>0</v>
      </c>
      <c r="BY38" s="6">
        <f t="shared" si="2"/>
        <v>0</v>
      </c>
    </row>
    <row r="39" spans="1:77" x14ac:dyDescent="0.3">
      <c r="A39" t="s">
        <v>288</v>
      </c>
      <c r="B39" t="s">
        <v>289</v>
      </c>
      <c r="C39" s="1">
        <v>2003</v>
      </c>
      <c r="D39" s="1">
        <v>17</v>
      </c>
      <c r="E39" t="s">
        <v>147</v>
      </c>
      <c r="F39" s="1" t="s">
        <v>98</v>
      </c>
      <c r="G39" t="s">
        <v>250</v>
      </c>
      <c r="H39" s="6">
        <f>U39+AE39+AO39+AY39+BI39+BS39</f>
        <v>0</v>
      </c>
      <c r="I39" s="6">
        <f>X39+AA39+AH39+AK39+AR39+AU39+BB39+BE39+BL39+BO39+BV39+BY39</f>
        <v>0</v>
      </c>
      <c r="J39" s="1" t="str">
        <f>IF(AND(H39&gt;0,I39&gt;0,K39&gt;=Q39),"Ja","Nein")</f>
        <v>Nein</v>
      </c>
      <c r="K39" s="4">
        <f>MAX(T39,AD39,AN39,AX39,BH39,BR39)+LARGE((T39,AD39,AN39,AX39,BH39,BR39),2)+MAX(W39,Z39,AG39,AJ39,AQ39,AT39,BA39,BD39,BK39,BN39,BU39,BX39)+LARGE((W39,Z39,AG39,AJ39,AQ39,AT39,BA39,BD39,BK39,BN39,BU39,BX39),2)</f>
        <v>121.79</v>
      </c>
      <c r="L39" s="2">
        <f>VLOOKUP(C39,Quali_M[#All],4,0)</f>
        <v>0</v>
      </c>
      <c r="M39" s="4">
        <f>VLOOKUP(C39,Quali_M[#All],5,0)</f>
        <v>33.799999999999997</v>
      </c>
      <c r="N39" s="4">
        <f>VLOOKUP(C39,Quali_M[#All],6,0)</f>
        <v>43.3</v>
      </c>
      <c r="O39" s="4">
        <f>VLOOKUP(C39,Quali_M[#All],7,0)</f>
        <v>31</v>
      </c>
      <c r="P39" s="4">
        <f>VLOOKUP(C39,Quali_M[#All],8,0)</f>
        <v>51.3</v>
      </c>
      <c r="Q39" s="4">
        <f>VLOOKUP(C39,Quali_M[#All],9,0)</f>
        <v>189.2</v>
      </c>
      <c r="R39" s="2">
        <v>0</v>
      </c>
      <c r="S39" s="4">
        <v>26.575000000000003</v>
      </c>
      <c r="T39" s="4">
        <v>36.175000000000004</v>
      </c>
      <c r="U39" s="6">
        <v>0</v>
      </c>
      <c r="V39" s="4">
        <v>25.450000000000003</v>
      </c>
      <c r="W39" s="4">
        <v>42.25</v>
      </c>
      <c r="X39" s="6">
        <v>0</v>
      </c>
      <c r="Y39" s="4">
        <v>25.465000000000003</v>
      </c>
      <c r="Z39" s="4">
        <v>43.365000000000002</v>
      </c>
      <c r="AA39" s="6">
        <v>0</v>
      </c>
      <c r="AB39" s="2">
        <v>0</v>
      </c>
      <c r="AC39" s="4">
        <v>0</v>
      </c>
      <c r="AD39" s="4">
        <v>0</v>
      </c>
      <c r="AE39" s="6">
        <v>0</v>
      </c>
      <c r="AF39" s="4">
        <v>0</v>
      </c>
      <c r="AG39" s="4">
        <v>0</v>
      </c>
      <c r="AH39" s="6">
        <v>0</v>
      </c>
      <c r="AI39" s="4">
        <v>0</v>
      </c>
      <c r="AJ39" s="4">
        <v>0</v>
      </c>
      <c r="AK39" s="6">
        <v>0</v>
      </c>
      <c r="AL39" s="2">
        <v>0</v>
      </c>
      <c r="AM39" s="4">
        <v>0</v>
      </c>
      <c r="AN39" s="4">
        <v>0</v>
      </c>
      <c r="AO39" s="6">
        <v>0</v>
      </c>
      <c r="AP39" s="4">
        <v>0</v>
      </c>
      <c r="AQ39" s="4">
        <v>0</v>
      </c>
      <c r="AR39" s="6">
        <v>0</v>
      </c>
      <c r="AS39" s="4">
        <v>0</v>
      </c>
      <c r="AT39" s="4">
        <v>0</v>
      </c>
      <c r="AU39" s="6">
        <v>0</v>
      </c>
      <c r="AV39" s="2">
        <v>0</v>
      </c>
      <c r="AW39" s="4">
        <v>0</v>
      </c>
      <c r="AX39" s="4">
        <v>0</v>
      </c>
      <c r="AY39" s="6">
        <v>0</v>
      </c>
      <c r="AZ39" s="4">
        <v>0</v>
      </c>
      <c r="BA39" s="4">
        <v>0</v>
      </c>
      <c r="BB39" s="6">
        <v>0</v>
      </c>
      <c r="BC39" s="4">
        <v>0</v>
      </c>
      <c r="BD39" s="4">
        <v>0</v>
      </c>
      <c r="BE39" s="6">
        <v>0</v>
      </c>
      <c r="BI39" s="6">
        <f>IF(AND(BF39&gt;=$L39,BG39&gt;=$M39,BH39&gt;=$N39),1,0)</f>
        <v>0</v>
      </c>
      <c r="BL39" s="6">
        <f>IF(AND(BJ39&gt;=$O39,BK39&gt;=$P39),1,0)</f>
        <v>0</v>
      </c>
      <c r="BO39" s="6">
        <f>IF(AND(BM39&gt;=$O39,BN39&gt;=$P39),1,0)</f>
        <v>0</v>
      </c>
      <c r="BS39" s="6">
        <f t="shared" si="0"/>
        <v>0</v>
      </c>
      <c r="BV39" s="6">
        <f t="shared" si="1"/>
        <v>0</v>
      </c>
      <c r="BY39" s="6">
        <f t="shared" si="2"/>
        <v>0</v>
      </c>
    </row>
    <row r="40" spans="1:77" x14ac:dyDescent="0.3">
      <c r="A40" t="s">
        <v>292</v>
      </c>
      <c r="B40" t="s">
        <v>293</v>
      </c>
      <c r="C40" s="24">
        <v>2006</v>
      </c>
      <c r="D40" s="1">
        <v>14</v>
      </c>
      <c r="E40" t="s">
        <v>294</v>
      </c>
      <c r="F40" s="1" t="s">
        <v>98</v>
      </c>
      <c r="G40" t="s">
        <v>257</v>
      </c>
      <c r="H40" s="6">
        <f>U40+AE40+AO40+AY40+BI40+BS40</f>
        <v>0</v>
      </c>
      <c r="I40" s="6">
        <f>X40+AA40+AH40+AK40+AR40+AU40+BB40+BE40+BL40+BO40+BV40+BY40</f>
        <v>0</v>
      </c>
      <c r="J40" s="1" t="str">
        <f>IF(AND(H40&gt;0,I40&gt;0,K40&gt;=Q40),"Ja","Nein")</f>
        <v>Nein</v>
      </c>
      <c r="K40" s="4">
        <f>MAX(T40,AD40,AN40,AX40,BH40,BR40)+LARGE((T40,AD40,AN40,AX40,BH40,BR40),2)+MAX(W40,Z40,AG40,AJ40,AQ40,AT40,BA40,BD40,BK40,BN40,BU40,BX40)+LARGE((W40,Z40,AG40,AJ40,AQ40,AT40,BA40,BD40,BK40,BN40,BU40,BX40),2)</f>
        <v>120.43300000000001</v>
      </c>
      <c r="L40" s="2">
        <f>VLOOKUP(C40,Quali_M[#All],4,0)</f>
        <v>0</v>
      </c>
      <c r="M40" s="4">
        <f>VLOOKUP(C40,Quali_M[#All],5,0)</f>
        <v>31.6</v>
      </c>
      <c r="N40" s="4">
        <f>VLOOKUP(C40,Quali_M[#All],6,0)</f>
        <v>41.1</v>
      </c>
      <c r="O40" s="4">
        <f>VLOOKUP(C40,Quali_M[#All],7,0)</f>
        <v>30.2</v>
      </c>
      <c r="P40" s="4">
        <f>VLOOKUP(C40,Quali_M[#All],8,0)</f>
        <v>48</v>
      </c>
      <c r="Q40" s="4">
        <f>VLOOKUP(C40,Quali_M[#All],9,0)</f>
        <v>178.2</v>
      </c>
      <c r="R40" s="2">
        <v>0</v>
      </c>
      <c r="S40" s="4">
        <v>29.240000000000002</v>
      </c>
      <c r="T40" s="4">
        <v>39.040000000000006</v>
      </c>
      <c r="U40" s="6">
        <v>0</v>
      </c>
      <c r="V40" s="4">
        <v>25.268000000000001</v>
      </c>
      <c r="W40" s="4">
        <v>40.268000000000001</v>
      </c>
      <c r="X40" s="6">
        <v>0</v>
      </c>
      <c r="Y40" s="4">
        <v>25.525000000000002</v>
      </c>
      <c r="Z40" s="4">
        <v>41.125</v>
      </c>
      <c r="AA40" s="6">
        <v>0</v>
      </c>
      <c r="AB40" s="2">
        <v>0</v>
      </c>
      <c r="AC40" s="4">
        <v>0</v>
      </c>
      <c r="AD40" s="4">
        <v>0</v>
      </c>
      <c r="AE40" s="6">
        <v>0</v>
      </c>
      <c r="AF40" s="4">
        <v>0</v>
      </c>
      <c r="AG40" s="4">
        <v>0</v>
      </c>
      <c r="AH40" s="6">
        <v>0</v>
      </c>
      <c r="AI40" s="4">
        <v>0</v>
      </c>
      <c r="AJ40" s="4">
        <v>0</v>
      </c>
      <c r="AK40" s="6">
        <v>0</v>
      </c>
      <c r="AL40" s="2">
        <v>0</v>
      </c>
      <c r="AM40" s="4">
        <v>0</v>
      </c>
      <c r="AN40" s="4">
        <v>0</v>
      </c>
      <c r="AO40" s="6">
        <v>0</v>
      </c>
      <c r="AP40" s="4">
        <v>0</v>
      </c>
      <c r="AQ40" s="4">
        <v>0</v>
      </c>
      <c r="AR40" s="6">
        <v>0</v>
      </c>
      <c r="AS40" s="4">
        <v>0</v>
      </c>
      <c r="AT40" s="4">
        <v>0</v>
      </c>
      <c r="AU40" s="6">
        <v>0</v>
      </c>
      <c r="AV40" s="2">
        <v>0</v>
      </c>
      <c r="AW40" s="4">
        <v>0</v>
      </c>
      <c r="AX40" s="4">
        <v>0</v>
      </c>
      <c r="AY40" s="6">
        <v>0</v>
      </c>
      <c r="AZ40" s="4">
        <v>0</v>
      </c>
      <c r="BA40" s="4">
        <v>0</v>
      </c>
      <c r="BB40" s="6">
        <v>0</v>
      </c>
      <c r="BC40" s="4">
        <v>0</v>
      </c>
      <c r="BD40" s="4">
        <v>0</v>
      </c>
      <c r="BE40" s="6">
        <v>0</v>
      </c>
      <c r="BI40" s="6">
        <f>IF(AND(BF40&gt;=$L40,BG40&gt;=$M40,BH40&gt;=$N40),1,0)</f>
        <v>0</v>
      </c>
      <c r="BL40" s="6">
        <f>IF(AND(BJ40&gt;=$O40,BK40&gt;=$P40),1,0)</f>
        <v>0</v>
      </c>
      <c r="BO40" s="6">
        <f>IF(AND(BM40&gt;=$O40,BN40&gt;=$P40),1,0)</f>
        <v>0</v>
      </c>
      <c r="BS40" s="6">
        <f t="shared" si="0"/>
        <v>0</v>
      </c>
      <c r="BV40" s="6">
        <f t="shared" si="1"/>
        <v>0</v>
      </c>
      <c r="BY40" s="6">
        <f t="shared" si="2"/>
        <v>0</v>
      </c>
    </row>
    <row r="41" spans="1:77" x14ac:dyDescent="0.3">
      <c r="A41" t="s">
        <v>76</v>
      </c>
      <c r="B41" t="s">
        <v>601</v>
      </c>
      <c r="C41" s="34">
        <v>2007</v>
      </c>
      <c r="D41" s="1">
        <v>13</v>
      </c>
      <c r="E41" t="s">
        <v>602</v>
      </c>
      <c r="F41" s="1" t="s">
        <v>98</v>
      </c>
      <c r="G41" t="s">
        <v>488</v>
      </c>
      <c r="H41" s="6">
        <f>U41+AE41+AO41+AY41+BI41+BS41</f>
        <v>0</v>
      </c>
      <c r="I41" s="6">
        <f>X41+AA41+AH41+AK41+AR41+AU41+BB41+BE41+BL41+BO41+BV41+BY41</f>
        <v>0</v>
      </c>
      <c r="J41" s="1" t="str">
        <f>IF(AND(H41&gt;0,I41&gt;0,K41&gt;=Q41),"Ja","Nein")</f>
        <v>Nein</v>
      </c>
      <c r="K41" s="4">
        <f>MAX(T41,AD41,AN41,AX41,BH41,BR41)+LARGE((T41,AD41,AN41,AX41,BH41,BR41),2)+MAX(W41,Z41,AG41,AJ41,AQ41,AT41,BA41,BD41,BK41,BN41,BU41,BX41)+LARGE((W41,Z41,AG41,AJ41,AQ41,AT41,BA41,BD41,BK41,BN41,BU41,BX41),2)</f>
        <v>118.17500000000001</v>
      </c>
      <c r="L41" s="2">
        <f>VLOOKUP(C41,Quali_M[#All],4,0)</f>
        <v>0</v>
      </c>
      <c r="M41" s="4">
        <f>VLOOKUP(C41,Quali_M[#All],5,0)</f>
        <v>31.4</v>
      </c>
      <c r="N41" s="4">
        <f>VLOOKUP(C41,Quali_M[#All],6,0)</f>
        <v>40.9</v>
      </c>
      <c r="O41" s="4">
        <f>VLOOKUP(C41,Quali_M[#All],7,0)</f>
        <v>29.2</v>
      </c>
      <c r="P41" s="4">
        <f>VLOOKUP(C41,Quali_M[#All],8,0)</f>
        <v>46.7</v>
      </c>
      <c r="Q41" s="4">
        <f>VLOOKUP(C41,Quali_M[#All],9,0)</f>
        <v>175.2</v>
      </c>
      <c r="R41" s="2">
        <v>0</v>
      </c>
      <c r="S41" s="4">
        <v>0</v>
      </c>
      <c r="T41" s="4">
        <v>0</v>
      </c>
      <c r="U41" s="6">
        <f>IF(AND(R41&gt;=$L41,S41&gt;=$M41,T41&gt;=$N41),1,0)</f>
        <v>0</v>
      </c>
      <c r="V41" s="4">
        <v>0</v>
      </c>
      <c r="W41" s="4">
        <v>0</v>
      </c>
      <c r="X41" s="6">
        <f>IF(AND(V41&gt;=$O41,W41&gt;=$P41),1,0)</f>
        <v>0</v>
      </c>
      <c r="Y41" s="4">
        <v>0</v>
      </c>
      <c r="Z41" s="4">
        <v>0</v>
      </c>
      <c r="AA41" s="6">
        <f>IF(AND(Y41&gt;=$O41,Z41&gt;=$P41),1,0)</f>
        <v>0</v>
      </c>
      <c r="AB41" s="2">
        <v>0</v>
      </c>
      <c r="AC41" s="4">
        <v>0</v>
      </c>
      <c r="AD41" s="4">
        <v>0</v>
      </c>
      <c r="AE41" s="6">
        <f>IF(AND(AB41&gt;=$L41,AC41&gt;=$M41,AD41&gt;=$N41),1,0)</f>
        <v>0</v>
      </c>
      <c r="AF41" s="4">
        <v>0</v>
      </c>
      <c r="AG41" s="4">
        <v>0</v>
      </c>
      <c r="AH41" s="6">
        <f>IF(AND(AF41&gt;=$O41,AG41&gt;=$P41),1,0)</f>
        <v>0</v>
      </c>
      <c r="AI41" s="4">
        <v>0</v>
      </c>
      <c r="AJ41" s="4">
        <v>0</v>
      </c>
      <c r="AK41" s="6">
        <f>IF(AND(AI41&gt;=$O41,AJ41&gt;=$P41),1,0)</f>
        <v>0</v>
      </c>
      <c r="AL41" s="2">
        <v>0</v>
      </c>
      <c r="AM41" s="4">
        <v>0</v>
      </c>
      <c r="AN41" s="4">
        <v>0</v>
      </c>
      <c r="AO41" s="6">
        <f>IF(AND(AL41&gt;=$L41,AM41&gt;=$M41,AN41&gt;=$N41),1,0)</f>
        <v>0</v>
      </c>
      <c r="AP41" s="4">
        <v>0</v>
      </c>
      <c r="AQ41" s="4">
        <v>0</v>
      </c>
      <c r="AR41" s="6">
        <f>IF(AND(AP41&gt;=$O41,AQ41&gt;=$P41),1,0)</f>
        <v>0</v>
      </c>
      <c r="AS41" s="4">
        <v>0</v>
      </c>
      <c r="AT41" s="4">
        <v>0</v>
      </c>
      <c r="AU41" s="6">
        <f>IF(AND(AS41&gt;=$O41,AT41&gt;=$P41),1,0)</f>
        <v>0</v>
      </c>
      <c r="AV41" s="2">
        <v>0</v>
      </c>
      <c r="AW41" s="4">
        <v>28.115000000000002</v>
      </c>
      <c r="AX41" s="4">
        <v>37.015000000000001</v>
      </c>
      <c r="AY41" s="6">
        <v>0</v>
      </c>
      <c r="AZ41" s="4">
        <v>26.53</v>
      </c>
      <c r="BA41" s="4">
        <v>40.130000000000003</v>
      </c>
      <c r="BB41" s="6">
        <v>0</v>
      </c>
      <c r="BC41" s="4">
        <v>27.93</v>
      </c>
      <c r="BD41" s="4">
        <v>41.03</v>
      </c>
      <c r="BE41" s="6">
        <v>0</v>
      </c>
      <c r="BS41" s="6">
        <f t="shared" si="0"/>
        <v>0</v>
      </c>
      <c r="BV41" s="6">
        <f t="shared" si="1"/>
        <v>0</v>
      </c>
      <c r="BY41" s="6">
        <f t="shared" si="2"/>
        <v>0</v>
      </c>
    </row>
    <row r="42" spans="1:77" x14ac:dyDescent="0.3">
      <c r="A42" t="s">
        <v>608</v>
      </c>
      <c r="B42" t="s">
        <v>296</v>
      </c>
      <c r="C42" s="34">
        <v>2007</v>
      </c>
      <c r="D42" s="1">
        <v>13</v>
      </c>
      <c r="E42" t="s">
        <v>474</v>
      </c>
      <c r="F42" s="1" t="s">
        <v>98</v>
      </c>
      <c r="G42" t="s">
        <v>487</v>
      </c>
      <c r="H42" s="6">
        <f>U42+AE42+AO42+AY42+BI42+BS42</f>
        <v>0</v>
      </c>
      <c r="I42" s="6">
        <f>X42+AA42+AH42+AK42+AR42+AU42+BB42+BE42+BL42+BO42+BV42+BY42</f>
        <v>0</v>
      </c>
      <c r="J42" s="23" t="str">
        <f>IF(AND(H42&gt;0,I42&gt;0,K42&gt;=Q42),"Ja","Nein")</f>
        <v>Nein</v>
      </c>
      <c r="K42" s="4">
        <f>MAX(T42,AD42,AN42,AX42,BH42,BR42)+LARGE((T42,AD42,AN42,AX42,BH42,BR42),2)+MAX(W42,Z42,AG42,AJ42,AQ42,AT42,BA42,BD42,BK42,BN42,BU42,BX42)+LARGE((W42,Z42,AG42,AJ42,AQ42,AT42,BA42,BD42,BK42,BN42,BU42,BX42),2)</f>
        <v>117.77000000000001</v>
      </c>
      <c r="L42" s="2">
        <f>VLOOKUP(C42,Quali_M[#All],4,0)</f>
        <v>0</v>
      </c>
      <c r="M42" s="4">
        <f>VLOOKUP(C42,Quali_M[#All],5,0)</f>
        <v>31.4</v>
      </c>
      <c r="N42" s="4">
        <f>VLOOKUP(C42,Quali_M[#All],6,0)</f>
        <v>40.9</v>
      </c>
      <c r="O42" s="4">
        <f>VLOOKUP(C42,Quali_M[#All],7,0)</f>
        <v>29.2</v>
      </c>
      <c r="P42" s="4">
        <f>VLOOKUP(C42,Quali_M[#All],8,0)</f>
        <v>46.7</v>
      </c>
      <c r="Q42" s="4">
        <f>VLOOKUP(C42,Quali_M[#All],9,0)</f>
        <v>175.2</v>
      </c>
      <c r="R42" s="2">
        <v>0</v>
      </c>
      <c r="S42" s="4">
        <v>0</v>
      </c>
      <c r="T42" s="4">
        <v>0</v>
      </c>
      <c r="U42" s="6">
        <f>IF(AND(R42&gt;=$L42,S42&gt;=$M42,T42&gt;=$N42),1,0)</f>
        <v>0</v>
      </c>
      <c r="V42" s="4">
        <v>0</v>
      </c>
      <c r="W42" s="4">
        <v>0</v>
      </c>
      <c r="X42" s="6">
        <f>IF(AND(V42&gt;=$O42,W42&gt;=$P42),1,0)</f>
        <v>0</v>
      </c>
      <c r="Y42" s="4">
        <v>0</v>
      </c>
      <c r="Z42" s="4">
        <v>0</v>
      </c>
      <c r="AA42" s="6">
        <f>IF(AND(Y42&gt;=$O42,Z42&gt;=$P42),1,0)</f>
        <v>0</v>
      </c>
      <c r="AB42" s="2">
        <v>0</v>
      </c>
      <c r="AC42" s="4">
        <v>0</v>
      </c>
      <c r="AD42" s="4">
        <v>0</v>
      </c>
      <c r="AE42" s="6">
        <f>IF(AND(AB42&gt;=$L42,AC42&gt;=$M42,AD42&gt;=$N42),1,0)</f>
        <v>0</v>
      </c>
      <c r="AF42" s="4">
        <v>0</v>
      </c>
      <c r="AG42" s="4">
        <v>0</v>
      </c>
      <c r="AH42" s="6">
        <f>IF(AND(AF42&gt;=$O42,AG42&gt;=$P42),1,0)</f>
        <v>0</v>
      </c>
      <c r="AI42" s="4">
        <v>0</v>
      </c>
      <c r="AJ42" s="4">
        <v>0</v>
      </c>
      <c r="AK42" s="6">
        <f>IF(AND(AI42&gt;=$O42,AJ42&gt;=$P42),1,0)</f>
        <v>0</v>
      </c>
      <c r="AL42" s="2">
        <v>0</v>
      </c>
      <c r="AM42" s="4">
        <v>0</v>
      </c>
      <c r="AN42" s="4">
        <v>0</v>
      </c>
      <c r="AO42" s="6">
        <f>IF(AND(AL42&gt;=$L42,AM42&gt;=$M42,AN42&gt;=$N42),1,0)</f>
        <v>0</v>
      </c>
      <c r="AP42" s="4">
        <v>0</v>
      </c>
      <c r="AQ42" s="4">
        <v>0</v>
      </c>
      <c r="AR42" s="6">
        <f>IF(AND(AP42&gt;=$O42,AQ42&gt;=$P42),1,0)</f>
        <v>0</v>
      </c>
      <c r="AS42" s="4">
        <v>0</v>
      </c>
      <c r="AT42" s="4">
        <v>0</v>
      </c>
      <c r="AU42" s="6">
        <f>IF(AND(AS42&gt;=$O42,AT42&gt;=$P42),1,0)</f>
        <v>0</v>
      </c>
      <c r="AV42" s="2">
        <v>0</v>
      </c>
      <c r="AW42" s="4">
        <v>25.939999999999998</v>
      </c>
      <c r="AX42" s="4">
        <v>35.14</v>
      </c>
      <c r="AY42" s="6">
        <v>0</v>
      </c>
      <c r="AZ42" s="4">
        <v>25.549999999999997</v>
      </c>
      <c r="BA42" s="4">
        <v>41.25</v>
      </c>
      <c r="BB42" s="6">
        <v>0</v>
      </c>
      <c r="BC42" s="4">
        <v>25.78</v>
      </c>
      <c r="BD42" s="4">
        <v>41.38</v>
      </c>
      <c r="BE42" s="6">
        <v>0</v>
      </c>
      <c r="BS42" s="6">
        <f t="shared" ref="BS42:BS51" si="3">IF(AND(BP42&gt;=$L42,BQ42&gt;=$M42,BR42&gt;=$N42),1,0)</f>
        <v>0</v>
      </c>
      <c r="BV42" s="6">
        <f t="shared" ref="BV42:BV51" si="4">IF(AND(BT42&gt;=$O42,BU42&gt;=$P42),1,0)</f>
        <v>0</v>
      </c>
      <c r="BY42" s="6">
        <f t="shared" ref="BY42:BY51" si="5">IF(AND(BW42&gt;=$O42,BX42&gt;=$P42),1,0)</f>
        <v>0</v>
      </c>
    </row>
    <row r="43" spans="1:77" x14ac:dyDescent="0.3">
      <c r="A43" t="s">
        <v>451</v>
      </c>
      <c r="B43" t="s">
        <v>461</v>
      </c>
      <c r="C43" s="24">
        <v>2007</v>
      </c>
      <c r="D43" s="23">
        <v>13</v>
      </c>
      <c r="E43" t="s">
        <v>67</v>
      </c>
      <c r="F43" s="1" t="s">
        <v>98</v>
      </c>
      <c r="G43" t="s">
        <v>441</v>
      </c>
      <c r="H43" s="6">
        <f>U43+AE43+AO43+AY43+BI43+BS43</f>
        <v>0</v>
      </c>
      <c r="I43" s="6">
        <f>X43+AA43+AH43+AK43+AR43+AU43+BB43+BE43+BL43+BO43+BV43+BY43</f>
        <v>0</v>
      </c>
      <c r="J43" s="23" t="str">
        <f>IF(AND(H43&gt;0,I43&gt;0,K43&gt;=Q43),"Ja","Nein")</f>
        <v>Nein</v>
      </c>
      <c r="K43" s="4">
        <f>MAX(T43,AD43,AN43,AX43,BH43,BR43)+LARGE((T43,AD43,AN43,AX43,BH43,BR43),2)+MAX(W43,Z43,AG43,AJ43,AQ43,AT43,BA43,BD43,BK43,BN43,BU43,BX43)+LARGE((W43,Z43,AG43,AJ43,AQ43,AT43,BA43,BD43,BK43,BN43,BU43,BX43),2)</f>
        <v>112.50800000000001</v>
      </c>
      <c r="L43" s="2">
        <f>VLOOKUP(C43,Quali_M[#All],4,0)</f>
        <v>0</v>
      </c>
      <c r="M43" s="4">
        <f>VLOOKUP(C43,Quali_M[#All],5,0)</f>
        <v>31.4</v>
      </c>
      <c r="N43" s="4">
        <f>VLOOKUP(C43,Quali_M[#All],6,0)</f>
        <v>40.9</v>
      </c>
      <c r="O43" s="4">
        <f>VLOOKUP(C43,Quali_M[#All],7,0)</f>
        <v>29.2</v>
      </c>
      <c r="P43" s="4">
        <f>VLOOKUP(C43,Quali_M[#All],8,0)</f>
        <v>46.7</v>
      </c>
      <c r="Q43" s="4">
        <f>VLOOKUP(C43,Quali_M[#All],9,0)</f>
        <v>175.2</v>
      </c>
      <c r="R43" s="2">
        <v>0</v>
      </c>
      <c r="S43" s="4">
        <v>0</v>
      </c>
      <c r="T43" s="4">
        <v>0</v>
      </c>
      <c r="U43" s="6">
        <v>0</v>
      </c>
      <c r="V43" s="4">
        <v>0</v>
      </c>
      <c r="W43" s="4">
        <v>0</v>
      </c>
      <c r="X43" s="6">
        <v>0</v>
      </c>
      <c r="Y43" s="4">
        <v>0</v>
      </c>
      <c r="Z43" s="4">
        <v>0</v>
      </c>
      <c r="AA43" s="6">
        <v>0</v>
      </c>
      <c r="AB43" s="2">
        <v>0</v>
      </c>
      <c r="AC43" s="4">
        <v>0</v>
      </c>
      <c r="AD43" s="4">
        <v>0</v>
      </c>
      <c r="AE43" s="6">
        <v>0</v>
      </c>
      <c r="AF43" s="4">
        <v>0</v>
      </c>
      <c r="AG43" s="4">
        <v>0</v>
      </c>
      <c r="AH43" s="6">
        <v>0</v>
      </c>
      <c r="AI43" s="4">
        <v>0</v>
      </c>
      <c r="AJ43" s="4">
        <v>0</v>
      </c>
      <c r="AK43" s="6">
        <v>0</v>
      </c>
      <c r="AL43" s="2">
        <v>0</v>
      </c>
      <c r="AM43" s="4">
        <v>23.718</v>
      </c>
      <c r="AN43" s="4">
        <v>32.317999999999998</v>
      </c>
      <c r="AO43" s="6">
        <v>0</v>
      </c>
      <c r="AP43" s="4">
        <v>26.094999999999999</v>
      </c>
      <c r="AQ43" s="4">
        <v>39.994999999999997</v>
      </c>
      <c r="AR43" s="6">
        <v>0</v>
      </c>
      <c r="AS43" s="4">
        <v>26.195</v>
      </c>
      <c r="AT43" s="4">
        <v>40.195</v>
      </c>
      <c r="AU43" s="6">
        <v>0</v>
      </c>
      <c r="AV43" s="2">
        <v>0</v>
      </c>
      <c r="AW43" s="4">
        <v>0</v>
      </c>
      <c r="AX43" s="4">
        <v>0</v>
      </c>
      <c r="AY43" s="6">
        <v>0</v>
      </c>
      <c r="AZ43" s="4">
        <v>0</v>
      </c>
      <c r="BA43" s="4">
        <v>0</v>
      </c>
      <c r="BB43" s="6">
        <v>0</v>
      </c>
      <c r="BC43" s="4">
        <v>0</v>
      </c>
      <c r="BD43" s="4">
        <v>0</v>
      </c>
      <c r="BE43" s="6">
        <v>0</v>
      </c>
      <c r="BI43" s="6">
        <f>IF(AND(BF43&gt;=$L43,BG43&gt;=$M43,BH43&gt;=$N43),1,0)</f>
        <v>0</v>
      </c>
      <c r="BL43" s="6">
        <f>IF(AND(BJ43&gt;=$O43,BK43&gt;=$P43),1,0)</f>
        <v>0</v>
      </c>
      <c r="BO43" s="6">
        <f>IF(AND(BM43&gt;=$O43,BN43&gt;=$P43),1,0)</f>
        <v>0</v>
      </c>
      <c r="BS43" s="6">
        <f t="shared" si="3"/>
        <v>0</v>
      </c>
      <c r="BV43" s="6">
        <f t="shared" si="4"/>
        <v>0</v>
      </c>
      <c r="BY43" s="6">
        <f t="shared" si="5"/>
        <v>0</v>
      </c>
    </row>
    <row r="44" spans="1:77" x14ac:dyDescent="0.3">
      <c r="A44" t="s">
        <v>295</v>
      </c>
      <c r="B44" t="s">
        <v>296</v>
      </c>
      <c r="C44" s="24">
        <v>2005</v>
      </c>
      <c r="D44" s="23">
        <v>15</v>
      </c>
      <c r="E44" t="s">
        <v>146</v>
      </c>
      <c r="F44" s="1" t="s">
        <v>98</v>
      </c>
      <c r="G44" t="s">
        <v>258</v>
      </c>
      <c r="H44" s="6">
        <f>U44+AE44+AO44+AY44+BI44+BS44</f>
        <v>0</v>
      </c>
      <c r="I44" s="6">
        <f>X44+AA44+AH44+AK44+AR44+AU44+BB44+BE44+BL44+BO44+BV44+BY44</f>
        <v>0</v>
      </c>
      <c r="J44" s="23" t="str">
        <f>IF(AND(H44&gt;0,I44&gt;0,K44&gt;=Q44),"Ja","Nein")</f>
        <v>Nein</v>
      </c>
      <c r="K44" s="4">
        <f>MAX(T44,AD44,AN44,AX44,BH44,BR44)+LARGE((T44,AD44,AN44,AX44,BH44,BR44),2)+MAX(W44,Z44,AG44,AJ44,AQ44,AT44,BA44,BD44,BK44,BN44,BU44,BX44)+LARGE((W44,Z44,AG44,AJ44,AQ44,AT44,BA44,BD44,BK44,BN44,BU44,BX44),2)</f>
        <v>88.108999999999995</v>
      </c>
      <c r="L44" s="2">
        <f>VLOOKUP(C44,Quali_M[#All],4,0)</f>
        <v>0</v>
      </c>
      <c r="M44" s="4">
        <f>VLOOKUP(C44,Quali_M[#All],5,0)</f>
        <v>32.200000000000003</v>
      </c>
      <c r="N44" s="4">
        <f>VLOOKUP(C44,Quali_M[#All],6,0)</f>
        <v>41.7</v>
      </c>
      <c r="O44" s="4">
        <f>VLOOKUP(C44,Quali_M[#All],7,0)</f>
        <v>30.6</v>
      </c>
      <c r="P44" s="4">
        <f>VLOOKUP(C44,Quali_M[#All],8,0)</f>
        <v>48.9</v>
      </c>
      <c r="Q44" s="4">
        <f>VLOOKUP(C44,Quali_M[#All],9,0)</f>
        <v>181.2</v>
      </c>
      <c r="R44" s="2">
        <v>0</v>
      </c>
      <c r="S44" s="4">
        <v>27.72</v>
      </c>
      <c r="T44" s="4">
        <v>37.22</v>
      </c>
      <c r="U44" s="6">
        <v>0</v>
      </c>
      <c r="V44" s="4">
        <v>25.065000000000001</v>
      </c>
      <c r="W44" s="4">
        <v>42.065000000000005</v>
      </c>
      <c r="X44" s="6">
        <v>0</v>
      </c>
      <c r="Y44" s="4">
        <v>5.3239999999999998</v>
      </c>
      <c r="Z44" s="4">
        <v>8.8239999999999998</v>
      </c>
      <c r="AA44" s="6">
        <v>0</v>
      </c>
      <c r="AB44" s="2">
        <v>0</v>
      </c>
      <c r="AC44" s="4">
        <v>0</v>
      </c>
      <c r="AD44" s="4">
        <v>0</v>
      </c>
      <c r="AE44" s="6">
        <v>0</v>
      </c>
      <c r="AF44" s="4">
        <v>0</v>
      </c>
      <c r="AG44" s="4">
        <v>0</v>
      </c>
      <c r="AH44" s="6">
        <v>0</v>
      </c>
      <c r="AI44" s="4">
        <v>0</v>
      </c>
      <c r="AJ44" s="4">
        <v>0</v>
      </c>
      <c r="AK44" s="6">
        <v>0</v>
      </c>
      <c r="AL44" s="2">
        <v>0</v>
      </c>
      <c r="AM44" s="4">
        <v>0</v>
      </c>
      <c r="AN44" s="4">
        <v>0</v>
      </c>
      <c r="AO44" s="6">
        <v>0</v>
      </c>
      <c r="AP44" s="4">
        <v>0</v>
      </c>
      <c r="AQ44" s="4">
        <v>0</v>
      </c>
      <c r="AR44" s="6">
        <v>0</v>
      </c>
      <c r="AS44" s="4">
        <v>0</v>
      </c>
      <c r="AT44" s="4">
        <v>0</v>
      </c>
      <c r="AU44" s="6">
        <v>0</v>
      </c>
      <c r="AV44" s="2">
        <v>0</v>
      </c>
      <c r="AW44" s="4">
        <v>0</v>
      </c>
      <c r="AX44" s="4">
        <v>0</v>
      </c>
      <c r="AY44" s="6">
        <v>0</v>
      </c>
      <c r="AZ44" s="4">
        <v>0</v>
      </c>
      <c r="BA44" s="4">
        <v>0</v>
      </c>
      <c r="BB44" s="6">
        <v>0</v>
      </c>
      <c r="BC44" s="4">
        <v>0</v>
      </c>
      <c r="BD44" s="4">
        <v>0</v>
      </c>
      <c r="BE44" s="6">
        <v>0</v>
      </c>
      <c r="BI44" s="6">
        <f>IF(AND(BF44&gt;=$L44,BG44&gt;=$M44,BH44&gt;=$N44),1,0)</f>
        <v>0</v>
      </c>
      <c r="BL44" s="6">
        <f>IF(AND(BJ44&gt;=$O44,BK44&gt;=$P44),1,0)</f>
        <v>0</v>
      </c>
      <c r="BO44" s="6">
        <f>IF(AND(BM44&gt;=$O44,BN44&gt;=$P44),1,0)</f>
        <v>0</v>
      </c>
      <c r="BS44" s="6">
        <f t="shared" si="3"/>
        <v>0</v>
      </c>
      <c r="BV44" s="6">
        <f t="shared" si="4"/>
        <v>0</v>
      </c>
      <c r="BY44" s="6">
        <f t="shared" si="5"/>
        <v>0</v>
      </c>
    </row>
    <row r="45" spans="1:77" x14ac:dyDescent="0.3">
      <c r="A45" t="s">
        <v>614</v>
      </c>
      <c r="B45" t="s">
        <v>615</v>
      </c>
      <c r="C45" s="34">
        <v>2001</v>
      </c>
      <c r="D45" s="23">
        <v>19</v>
      </c>
      <c r="E45" t="s">
        <v>616</v>
      </c>
      <c r="F45" s="1" t="s">
        <v>98</v>
      </c>
      <c r="G45" t="s">
        <v>523</v>
      </c>
      <c r="H45" s="6">
        <f>U45+AE45+AO45+AY45+BI45+BS45</f>
        <v>0</v>
      </c>
      <c r="I45" s="6">
        <f>X45+AA45+AH45+AK45+AR45+AU45+BB45+BE45+BL45+BO45+BV45+BY45</f>
        <v>0</v>
      </c>
      <c r="J45" s="23" t="str">
        <f>IF(AND(H45&gt;0,I45&gt;0,K45&gt;=Q45),"Ja","Nein")</f>
        <v>Nein</v>
      </c>
      <c r="K45" s="4">
        <f>MAX(T45,AD45,AN45,AX45,BH45,BR45)+LARGE((T45,AD45,AN45,AX45,BH45,BR45),2)+MAX(W45,Z45,AG45,AJ45,AQ45,AT45,BA45,BD45,BK45,BN45,BU45,BX45)+LARGE((W45,Z45,AG45,AJ45,AQ45,AT45,BA45,BD45,BK45,BN45,BU45,BX45),2)</f>
        <v>85.169999999999987</v>
      </c>
      <c r="L45" s="2">
        <f>VLOOKUP(C45,Quali_M[#All],4,0)</f>
        <v>1.8</v>
      </c>
      <c r="M45" s="4">
        <f>VLOOKUP(C45,Quali_M[#All],5,0)</f>
        <v>34.200000000000003</v>
      </c>
      <c r="N45" s="4">
        <f>VLOOKUP(C45,Quali_M[#All],6,0)</f>
        <v>45.5</v>
      </c>
      <c r="O45" s="4">
        <f>VLOOKUP(C45,Quali_M[#All],7,0)</f>
        <v>31.4</v>
      </c>
      <c r="P45" s="4">
        <f>VLOOKUP(C45,Quali_M[#All],8,0)</f>
        <v>53.7</v>
      </c>
      <c r="Q45" s="4">
        <f>VLOOKUP(C45,Quali_M[#All],9,0)</f>
        <v>198.4</v>
      </c>
      <c r="R45" s="2">
        <v>0</v>
      </c>
      <c r="S45" s="4">
        <v>0</v>
      </c>
      <c r="T45" s="4">
        <v>0</v>
      </c>
      <c r="U45" s="6">
        <f>IF(AND(R45&gt;=$L45,S45&gt;=$M45,T45&gt;=$N45),1,0)</f>
        <v>0</v>
      </c>
      <c r="V45" s="4">
        <v>0</v>
      </c>
      <c r="W45" s="4">
        <v>0</v>
      </c>
      <c r="X45" s="6">
        <f>IF(AND(V45&gt;=$O45,W45&gt;=$P45),1,0)</f>
        <v>0</v>
      </c>
      <c r="Y45" s="4">
        <v>0</v>
      </c>
      <c r="Z45" s="4">
        <v>0</v>
      </c>
      <c r="AA45" s="6">
        <f>IF(AND(Y45&gt;=$O45,Z45&gt;=$P45),1,0)</f>
        <v>0</v>
      </c>
      <c r="AB45" s="2">
        <v>0</v>
      </c>
      <c r="AC45" s="4">
        <v>0</v>
      </c>
      <c r="AD45" s="4">
        <v>0</v>
      </c>
      <c r="AE45" s="6">
        <f>IF(AND(AB45&gt;=$L45,AC45&gt;=$M45,AD45&gt;=$N45),1,0)</f>
        <v>0</v>
      </c>
      <c r="AF45" s="4">
        <v>0</v>
      </c>
      <c r="AG45" s="4">
        <v>0</v>
      </c>
      <c r="AH45" s="6">
        <f>IF(AND(AF45&gt;=$O45,AG45&gt;=$P45),1,0)</f>
        <v>0</v>
      </c>
      <c r="AI45" s="4">
        <v>0</v>
      </c>
      <c r="AJ45" s="4">
        <v>0</v>
      </c>
      <c r="AK45" s="6">
        <f>IF(AND(AI45&gt;=$O45,AJ45&gt;=$P45),1,0)</f>
        <v>0</v>
      </c>
      <c r="AL45" s="2">
        <v>0</v>
      </c>
      <c r="AM45" s="4">
        <v>0</v>
      </c>
      <c r="AN45" s="4">
        <v>0</v>
      </c>
      <c r="AO45" s="6">
        <f>IF(AND(AL45&gt;=$L45,AM45&gt;=$M45,AN45&gt;=$N45),1,0)</f>
        <v>0</v>
      </c>
      <c r="AP45" s="4">
        <v>0</v>
      </c>
      <c r="AQ45" s="4">
        <v>0</v>
      </c>
      <c r="AR45" s="6">
        <f>IF(AND(AP45&gt;=$O45,AQ45&gt;=$P45),1,0)</f>
        <v>0</v>
      </c>
      <c r="AS45" s="4">
        <v>0</v>
      </c>
      <c r="AT45" s="4">
        <v>0</v>
      </c>
      <c r="AU45" s="6">
        <f>IF(AND(AS45&gt;=$O45,AT45&gt;=$P45),1,0)</f>
        <v>0</v>
      </c>
      <c r="AV45" s="2">
        <v>0</v>
      </c>
      <c r="AW45" s="4">
        <v>0</v>
      </c>
      <c r="AX45" s="4">
        <v>0</v>
      </c>
      <c r="AY45" s="6">
        <v>0</v>
      </c>
      <c r="AZ45" s="4">
        <v>27.96</v>
      </c>
      <c r="BA45" s="4">
        <v>43.76</v>
      </c>
      <c r="BB45" s="6">
        <v>0</v>
      </c>
      <c r="BC45" s="4">
        <v>26.009999999999998</v>
      </c>
      <c r="BD45" s="4">
        <v>41.41</v>
      </c>
      <c r="BE45" s="6">
        <v>0</v>
      </c>
      <c r="BS45" s="6">
        <f t="shared" si="3"/>
        <v>0</v>
      </c>
      <c r="BV45" s="6">
        <f t="shared" si="4"/>
        <v>0</v>
      </c>
      <c r="BY45" s="6">
        <f t="shared" si="5"/>
        <v>0</v>
      </c>
    </row>
    <row r="46" spans="1:77" x14ac:dyDescent="0.3">
      <c r="A46" t="s">
        <v>460</v>
      </c>
      <c r="B46" t="s">
        <v>463</v>
      </c>
      <c r="C46" s="24">
        <v>2001</v>
      </c>
      <c r="D46" s="23">
        <v>19</v>
      </c>
      <c r="E46" t="s">
        <v>473</v>
      </c>
      <c r="F46" s="1" t="s">
        <v>98</v>
      </c>
      <c r="G46" t="s">
        <v>450</v>
      </c>
      <c r="H46" s="6">
        <f>U46+AE46+AO46+AY46+BI46+BS46</f>
        <v>0</v>
      </c>
      <c r="I46" s="6">
        <f>X46+AA46+AH46+AK46+AR46+AU46+BB46+BE46+BL46+BO46+BV46+BY46</f>
        <v>0</v>
      </c>
      <c r="J46" s="23" t="str">
        <f>IF(AND(H46&gt;0,I46&gt;0,K46&gt;=Q46),"Ja","Nein")</f>
        <v>Nein</v>
      </c>
      <c r="K46" s="4">
        <f>MAX(T46,AD46,AN46,AX46,BH46,BR46)+LARGE((T46,AD46,AN46,AX46,BH46,BR46),2)+MAX(W46,Z46,AG46,AJ46,AQ46,AT46,BA46,BD46,BK46,BN46,BU46,BX46)+LARGE((W46,Z46,AG46,AJ46,AQ46,AT46,BA46,BD46,BK46,BN46,BU46,BX46),2)</f>
        <v>84.444999999999993</v>
      </c>
      <c r="L46" s="2">
        <f>VLOOKUP(C46,Quali_M[#All],4,0)</f>
        <v>1.8</v>
      </c>
      <c r="M46" s="4">
        <f>VLOOKUP(C46,Quali_M[#All],5,0)</f>
        <v>34.200000000000003</v>
      </c>
      <c r="N46" s="4">
        <f>VLOOKUP(C46,Quali_M[#All],6,0)</f>
        <v>45.5</v>
      </c>
      <c r="O46" s="4">
        <f>VLOOKUP(C46,Quali_M[#All],7,0)</f>
        <v>31.4</v>
      </c>
      <c r="P46" s="4">
        <f>VLOOKUP(C46,Quali_M[#All],8,0)</f>
        <v>53.7</v>
      </c>
      <c r="Q46" s="4">
        <f>VLOOKUP(C46,Quali_M[#All],9,0)</f>
        <v>198.4</v>
      </c>
      <c r="R46" s="2">
        <v>0</v>
      </c>
      <c r="S46" s="4">
        <v>0</v>
      </c>
      <c r="T46" s="4">
        <v>0</v>
      </c>
      <c r="U46" s="6">
        <v>0</v>
      </c>
      <c r="V46" s="4">
        <v>0</v>
      </c>
      <c r="W46" s="4">
        <v>0</v>
      </c>
      <c r="X46" s="6">
        <v>0</v>
      </c>
      <c r="Y46" s="4">
        <v>0</v>
      </c>
      <c r="Z46" s="4">
        <v>0</v>
      </c>
      <c r="AA46" s="6">
        <v>0</v>
      </c>
      <c r="AB46" s="2">
        <v>0</v>
      </c>
      <c r="AC46" s="4">
        <v>0</v>
      </c>
      <c r="AD46" s="4">
        <v>0</v>
      </c>
      <c r="AE46" s="6">
        <v>0</v>
      </c>
      <c r="AF46" s="4">
        <v>0</v>
      </c>
      <c r="AG46" s="4">
        <v>0</v>
      </c>
      <c r="AH46" s="6">
        <v>0</v>
      </c>
      <c r="AI46" s="4">
        <v>0</v>
      </c>
      <c r="AJ46" s="4">
        <v>0</v>
      </c>
      <c r="AK46" s="6">
        <v>0</v>
      </c>
      <c r="AL46" s="2">
        <v>1.5</v>
      </c>
      <c r="AM46" s="4">
        <v>30.495000000000001</v>
      </c>
      <c r="AN46" s="4">
        <v>40.994999999999997</v>
      </c>
      <c r="AO46" s="6">
        <v>0</v>
      </c>
      <c r="AP46" s="4">
        <v>27.55</v>
      </c>
      <c r="AQ46" s="4">
        <v>43.45</v>
      </c>
      <c r="AR46" s="6">
        <v>0</v>
      </c>
      <c r="AS46" s="4">
        <v>0</v>
      </c>
      <c r="AT46" s="4">
        <v>0</v>
      </c>
      <c r="AU46" s="6">
        <v>0</v>
      </c>
      <c r="AV46" s="2">
        <v>0</v>
      </c>
      <c r="AW46" s="4">
        <v>0</v>
      </c>
      <c r="AX46" s="4">
        <v>0</v>
      </c>
      <c r="AY46" s="6">
        <v>0</v>
      </c>
      <c r="AZ46" s="4">
        <v>0</v>
      </c>
      <c r="BA46" s="4">
        <v>0</v>
      </c>
      <c r="BB46" s="6">
        <v>0</v>
      </c>
      <c r="BC46" s="4">
        <v>0</v>
      </c>
      <c r="BD46" s="4">
        <v>0</v>
      </c>
      <c r="BE46" s="6">
        <v>0</v>
      </c>
      <c r="BI46" s="6">
        <f>IF(AND(BF46&gt;=$L46,BG46&gt;=$M46,BH46&gt;=$N46),1,0)</f>
        <v>0</v>
      </c>
      <c r="BL46" s="6">
        <f>IF(AND(BJ46&gt;=$O46,BK46&gt;=$P46),1,0)</f>
        <v>0</v>
      </c>
      <c r="BO46" s="6">
        <f>IF(AND(BM46&gt;=$O46,BN46&gt;=$P46),1,0)</f>
        <v>0</v>
      </c>
      <c r="BS46" s="6">
        <f t="shared" si="3"/>
        <v>0</v>
      </c>
      <c r="BV46" s="6">
        <f t="shared" si="4"/>
        <v>0</v>
      </c>
      <c r="BY46" s="6">
        <f t="shared" si="5"/>
        <v>0</v>
      </c>
    </row>
    <row r="47" spans="1:77" x14ac:dyDescent="0.3">
      <c r="A47" t="s">
        <v>459</v>
      </c>
      <c r="B47" t="s">
        <v>469</v>
      </c>
      <c r="C47" s="24">
        <v>2006</v>
      </c>
      <c r="D47" s="23">
        <v>14</v>
      </c>
      <c r="E47" t="s">
        <v>474</v>
      </c>
      <c r="F47" s="1" t="s">
        <v>98</v>
      </c>
      <c r="G47" t="s">
        <v>449</v>
      </c>
      <c r="H47" s="6">
        <f>U47+AE47+AO47+AY47+BI47+BS47</f>
        <v>0</v>
      </c>
      <c r="I47" s="6">
        <f>X47+AA47+AH47+AK47+AR47+AU47+BB47+BE47+BL47+BO47+BV47+BY47</f>
        <v>0</v>
      </c>
      <c r="J47" s="23" t="str">
        <f>IF(AND(H47&gt;0,I47&gt;0,K47&gt;=Q47),"Ja","Nein")</f>
        <v>Nein</v>
      </c>
      <c r="K47" s="4">
        <f>MAX(T47,AD47,AN47,AX47,BH47,BR47)+LARGE((T47,AD47,AN47,AX47,BH47,BR47),2)+MAX(W47,Z47,AG47,AJ47,AQ47,AT47,BA47,BD47,BK47,BN47,BU47,BX47)+LARGE((W47,Z47,AG47,AJ47,AQ47,AT47,BA47,BD47,BK47,BN47,BU47,BX47),2)</f>
        <v>82.87</v>
      </c>
      <c r="L47" s="2">
        <f>VLOOKUP(C47,Quali_M[#All],4,0)</f>
        <v>0</v>
      </c>
      <c r="M47" s="4">
        <f>VLOOKUP(C47,Quali_M[#All],5,0)</f>
        <v>31.6</v>
      </c>
      <c r="N47" s="4">
        <f>VLOOKUP(C47,Quali_M[#All],6,0)</f>
        <v>41.1</v>
      </c>
      <c r="O47" s="4">
        <f>VLOOKUP(C47,Quali_M[#All],7,0)</f>
        <v>30.2</v>
      </c>
      <c r="P47" s="4">
        <f>VLOOKUP(C47,Quali_M[#All],8,0)</f>
        <v>48</v>
      </c>
      <c r="Q47" s="4">
        <f>VLOOKUP(C47,Quali_M[#All],9,0)</f>
        <v>178.2</v>
      </c>
      <c r="R47" s="2">
        <v>0</v>
      </c>
      <c r="S47" s="4">
        <v>0</v>
      </c>
      <c r="T47" s="4">
        <v>0</v>
      </c>
      <c r="U47" s="6">
        <v>0</v>
      </c>
      <c r="V47" s="4">
        <v>0</v>
      </c>
      <c r="W47" s="4">
        <v>0</v>
      </c>
      <c r="X47" s="6">
        <v>0</v>
      </c>
      <c r="Y47" s="4">
        <v>0</v>
      </c>
      <c r="Z47" s="4">
        <v>0</v>
      </c>
      <c r="AA47" s="6">
        <v>0</v>
      </c>
      <c r="AB47" s="2">
        <v>0</v>
      </c>
      <c r="AC47" s="4">
        <v>0</v>
      </c>
      <c r="AD47" s="4">
        <v>0</v>
      </c>
      <c r="AE47" s="6">
        <v>0</v>
      </c>
      <c r="AF47" s="4">
        <v>0</v>
      </c>
      <c r="AG47" s="4">
        <v>0</v>
      </c>
      <c r="AH47" s="6">
        <v>0</v>
      </c>
      <c r="AI47" s="4">
        <v>0</v>
      </c>
      <c r="AJ47" s="4">
        <v>0</v>
      </c>
      <c r="AK47" s="6">
        <v>0</v>
      </c>
      <c r="AL47" s="2">
        <v>0</v>
      </c>
      <c r="AM47" s="4">
        <v>28.934999999999999</v>
      </c>
      <c r="AN47" s="4">
        <v>38.435000000000002</v>
      </c>
      <c r="AO47" s="6">
        <v>0</v>
      </c>
      <c r="AP47" s="4">
        <v>28.234999999999999</v>
      </c>
      <c r="AQ47" s="4">
        <v>44.435000000000002</v>
      </c>
      <c r="AR47" s="6">
        <v>0</v>
      </c>
      <c r="AS47" s="4">
        <v>0</v>
      </c>
      <c r="AT47" s="4">
        <v>0</v>
      </c>
      <c r="AU47" s="6">
        <v>0</v>
      </c>
      <c r="AV47" s="2">
        <v>0</v>
      </c>
      <c r="AW47" s="4">
        <v>0</v>
      </c>
      <c r="AX47" s="4">
        <v>0</v>
      </c>
      <c r="AY47" s="6">
        <v>0</v>
      </c>
      <c r="AZ47" s="4">
        <v>0</v>
      </c>
      <c r="BA47" s="4">
        <v>0</v>
      </c>
      <c r="BB47" s="6">
        <v>0</v>
      </c>
      <c r="BC47" s="4">
        <v>0</v>
      </c>
      <c r="BD47" s="4">
        <v>0</v>
      </c>
      <c r="BE47" s="6">
        <v>0</v>
      </c>
      <c r="BI47" s="6">
        <f>IF(AND(BF47&gt;=$L47,BG47&gt;=$M47,BH47&gt;=$N47),1,0)</f>
        <v>0</v>
      </c>
      <c r="BL47" s="6">
        <f>IF(AND(BJ47&gt;=$O47,BK47&gt;=$P47),1,0)</f>
        <v>0</v>
      </c>
      <c r="BO47" s="6">
        <f>IF(AND(BM47&gt;=$O47,BN47&gt;=$P47),1,0)</f>
        <v>0</v>
      </c>
      <c r="BS47" s="6">
        <f t="shared" si="3"/>
        <v>0</v>
      </c>
      <c r="BV47" s="6">
        <f t="shared" si="4"/>
        <v>0</v>
      </c>
      <c r="BY47" s="6">
        <f t="shared" si="5"/>
        <v>0</v>
      </c>
    </row>
    <row r="48" spans="1:77" x14ac:dyDescent="0.3">
      <c r="A48" t="s">
        <v>458</v>
      </c>
      <c r="B48" t="s">
        <v>468</v>
      </c>
      <c r="C48" s="24">
        <v>2005</v>
      </c>
      <c r="D48" s="23">
        <v>15</v>
      </c>
      <c r="E48" t="s">
        <v>470</v>
      </c>
      <c r="F48" s="1" t="s">
        <v>98</v>
      </c>
      <c r="G48" t="s">
        <v>448</v>
      </c>
      <c r="H48" s="6">
        <f>U48+AE48+AO48+AY48+BI48+BS48</f>
        <v>0</v>
      </c>
      <c r="I48" s="6">
        <f>X48+AA48+AH48+AK48+AR48+AU48+BB48+BE48+BL48+BO48+BV48+BY48</f>
        <v>0</v>
      </c>
      <c r="J48" s="23" t="str">
        <f>IF(AND(H48&gt;0,I48&gt;0,K48&gt;=Q48),"Ja","Nein")</f>
        <v>Nein</v>
      </c>
      <c r="K48" s="4">
        <f>MAX(T48,AD48,AN48,AX48,BH48,BR48)+LARGE((T48,AD48,AN48,AX48,BH48,BR48),2)+MAX(W48,Z48,AG48,AJ48,AQ48,AT48,BA48,BD48,BK48,BN48,BU48,BX48)+LARGE((W48,Z48,AG48,AJ48,AQ48,AT48,BA48,BD48,BK48,BN48,BU48,BX48),2)</f>
        <v>81.569999999999993</v>
      </c>
      <c r="L48" s="2">
        <f>VLOOKUP(C48,Quali_M[#All],4,0)</f>
        <v>0</v>
      </c>
      <c r="M48" s="4">
        <f>VLOOKUP(C48,Quali_M[#All],5,0)</f>
        <v>32.200000000000003</v>
      </c>
      <c r="N48" s="4">
        <f>VLOOKUP(C48,Quali_M[#All],6,0)</f>
        <v>41.7</v>
      </c>
      <c r="O48" s="4">
        <f>VLOOKUP(C48,Quali_M[#All],7,0)</f>
        <v>30.6</v>
      </c>
      <c r="P48" s="4">
        <f>VLOOKUP(C48,Quali_M[#All],8,0)</f>
        <v>48.9</v>
      </c>
      <c r="Q48" s="4">
        <f>VLOOKUP(C48,Quali_M[#All],9,0)</f>
        <v>181.2</v>
      </c>
      <c r="R48" s="2">
        <v>0</v>
      </c>
      <c r="S48" s="4">
        <v>0</v>
      </c>
      <c r="T48" s="4">
        <v>0</v>
      </c>
      <c r="U48" s="6">
        <v>0</v>
      </c>
      <c r="V48" s="4">
        <v>0</v>
      </c>
      <c r="W48" s="4">
        <v>0</v>
      </c>
      <c r="X48" s="6">
        <v>0</v>
      </c>
      <c r="Y48" s="4">
        <v>0</v>
      </c>
      <c r="Z48" s="4">
        <v>0</v>
      </c>
      <c r="AA48" s="6">
        <v>0</v>
      </c>
      <c r="AB48" s="2">
        <v>0</v>
      </c>
      <c r="AC48" s="4">
        <v>0</v>
      </c>
      <c r="AD48" s="4">
        <v>0</v>
      </c>
      <c r="AE48" s="6">
        <v>0</v>
      </c>
      <c r="AF48" s="4">
        <v>0</v>
      </c>
      <c r="AG48" s="4">
        <v>0</v>
      </c>
      <c r="AH48" s="6">
        <v>0</v>
      </c>
      <c r="AI48" s="4">
        <v>0</v>
      </c>
      <c r="AJ48" s="4">
        <v>0</v>
      </c>
      <c r="AK48" s="6">
        <v>0</v>
      </c>
      <c r="AL48" s="2">
        <v>0</v>
      </c>
      <c r="AM48" s="4">
        <v>27.965</v>
      </c>
      <c r="AN48" s="4">
        <v>37.064999999999998</v>
      </c>
      <c r="AO48" s="6">
        <v>0</v>
      </c>
      <c r="AP48" s="4">
        <v>27.405000000000001</v>
      </c>
      <c r="AQ48" s="4">
        <v>44.505000000000003</v>
      </c>
      <c r="AR48" s="6">
        <v>0</v>
      </c>
      <c r="AS48" s="4">
        <v>0</v>
      </c>
      <c r="AT48" s="4">
        <v>0</v>
      </c>
      <c r="AU48" s="6">
        <v>0</v>
      </c>
      <c r="AV48" s="2">
        <v>0</v>
      </c>
      <c r="AW48" s="4">
        <v>0</v>
      </c>
      <c r="AX48" s="4">
        <v>0</v>
      </c>
      <c r="AY48" s="6">
        <v>0</v>
      </c>
      <c r="AZ48" s="4">
        <v>0</v>
      </c>
      <c r="BA48" s="4">
        <v>0</v>
      </c>
      <c r="BB48" s="6">
        <v>0</v>
      </c>
      <c r="BC48" s="4">
        <v>0</v>
      </c>
      <c r="BD48" s="4">
        <v>0</v>
      </c>
      <c r="BE48" s="6">
        <v>0</v>
      </c>
      <c r="BI48" s="6">
        <f>IF(AND(BF48&gt;=$L48,BG48&gt;=$M48,BH48&gt;=$N48),1,0)</f>
        <v>0</v>
      </c>
      <c r="BL48" s="6">
        <f>IF(AND(BJ48&gt;=$O48,BK48&gt;=$P48),1,0)</f>
        <v>0</v>
      </c>
      <c r="BO48" s="6">
        <f>IF(AND(BM48&gt;=$O48,BN48&gt;=$P48),1,0)</f>
        <v>0</v>
      </c>
      <c r="BS48" s="6">
        <f t="shared" si="3"/>
        <v>0</v>
      </c>
      <c r="BV48" s="6">
        <f t="shared" si="4"/>
        <v>0</v>
      </c>
      <c r="BY48" s="6">
        <f t="shared" si="5"/>
        <v>0</v>
      </c>
    </row>
    <row r="49" spans="1:77" x14ac:dyDescent="0.3">
      <c r="A49" t="s">
        <v>611</v>
      </c>
      <c r="B49" t="s">
        <v>293</v>
      </c>
      <c r="C49" s="34">
        <v>2004</v>
      </c>
      <c r="D49" s="23">
        <v>16</v>
      </c>
      <c r="E49" t="s">
        <v>529</v>
      </c>
      <c r="F49" s="1" t="s">
        <v>98</v>
      </c>
      <c r="G49" t="s">
        <v>513</v>
      </c>
      <c r="H49" s="6">
        <f>U49+AE49+AO49+AY49+BI49+BS49</f>
        <v>0</v>
      </c>
      <c r="I49" s="6">
        <f>X49+AA49+AH49+AK49+AR49+AU49+BB49+BE49+BL49+BO49+BV49+BY49</f>
        <v>0</v>
      </c>
      <c r="J49" s="23" t="str">
        <f>IF(AND(H49&gt;0,I49&gt;0,K49&gt;=Q49),"Ja","Nein")</f>
        <v>Nein</v>
      </c>
      <c r="K49" s="4">
        <f>MAX(T49,AD49,AN49,AX49,BH49,BR49)+LARGE((T49,AD49,AN49,AX49,BH49,BR49),2)+MAX(W49,Z49,AG49,AJ49,AQ49,AT49,BA49,BD49,BK49,BN49,BU49,BX49)+LARGE((W49,Z49,AG49,AJ49,AQ49,AT49,BA49,BD49,BK49,BN49,BU49,BX49),2)</f>
        <v>81.444999999999993</v>
      </c>
      <c r="L49" s="2">
        <f>VLOOKUP(C49,Quali_M[#All],4,0)</f>
        <v>0</v>
      </c>
      <c r="M49" s="4">
        <f>VLOOKUP(C49,Quali_M[#All],5,0)</f>
        <v>33</v>
      </c>
      <c r="N49" s="4">
        <f>VLOOKUP(C49,Quali_M[#All],6,0)</f>
        <v>42.5</v>
      </c>
      <c r="O49" s="4">
        <f>VLOOKUP(C49,Quali_M[#All],7,0)</f>
        <v>30.8</v>
      </c>
      <c r="P49" s="4">
        <f>VLOOKUP(C49,Quali_M[#All],8,0)</f>
        <v>50.1</v>
      </c>
      <c r="Q49" s="4">
        <f>VLOOKUP(C49,Quali_M[#All],9,0)</f>
        <v>185.2</v>
      </c>
      <c r="R49" s="2">
        <v>0</v>
      </c>
      <c r="S49" s="4">
        <v>0</v>
      </c>
      <c r="T49" s="4">
        <v>0</v>
      </c>
      <c r="U49" s="6">
        <f>IF(AND(R49&gt;=$L49,S49&gt;=$M49,T49&gt;=$N49),1,0)</f>
        <v>0</v>
      </c>
      <c r="V49" s="4">
        <v>0</v>
      </c>
      <c r="W49" s="4">
        <v>0</v>
      </c>
      <c r="X49" s="6">
        <f>IF(AND(V49&gt;=$O49,W49&gt;=$P49),1,0)</f>
        <v>0</v>
      </c>
      <c r="Y49" s="4">
        <v>0</v>
      </c>
      <c r="Z49" s="4">
        <v>0</v>
      </c>
      <c r="AA49" s="6">
        <f>IF(AND(Y49&gt;=$O49,Z49&gt;=$P49),1,0)</f>
        <v>0</v>
      </c>
      <c r="AB49" s="2">
        <v>0</v>
      </c>
      <c r="AC49" s="4">
        <v>0</v>
      </c>
      <c r="AD49" s="4">
        <v>0</v>
      </c>
      <c r="AE49" s="6">
        <f>IF(AND(AB49&gt;=$L49,AC49&gt;=$M49,AD49&gt;=$N49),1,0)</f>
        <v>0</v>
      </c>
      <c r="AF49" s="4">
        <v>0</v>
      </c>
      <c r="AG49" s="4">
        <v>0</v>
      </c>
      <c r="AH49" s="6">
        <f>IF(AND(AF49&gt;=$O49,AG49&gt;=$P49),1,0)</f>
        <v>0</v>
      </c>
      <c r="AI49" s="4">
        <v>0</v>
      </c>
      <c r="AJ49" s="4">
        <v>0</v>
      </c>
      <c r="AK49" s="6">
        <f>IF(AND(AI49&gt;=$O49,AJ49&gt;=$P49),1,0)</f>
        <v>0</v>
      </c>
      <c r="AL49" s="2">
        <v>0</v>
      </c>
      <c r="AM49" s="4">
        <v>0</v>
      </c>
      <c r="AN49" s="4">
        <v>0</v>
      </c>
      <c r="AO49" s="6">
        <f>IF(AND(AL49&gt;=$L49,AM49&gt;=$M49,AN49&gt;=$N49),1,0)</f>
        <v>0</v>
      </c>
      <c r="AP49" s="4">
        <v>0</v>
      </c>
      <c r="AQ49" s="4">
        <v>0</v>
      </c>
      <c r="AR49" s="6">
        <f>IF(AND(AP49&gt;=$O49,AQ49&gt;=$P49),1,0)</f>
        <v>0</v>
      </c>
      <c r="AS49" s="4">
        <v>0</v>
      </c>
      <c r="AT49" s="4">
        <v>0</v>
      </c>
      <c r="AU49" s="6">
        <f>IF(AND(AS49&gt;=$O49,AT49&gt;=$P49),1,0)</f>
        <v>0</v>
      </c>
      <c r="AV49" s="2">
        <v>0</v>
      </c>
      <c r="AW49" s="4">
        <v>29.445</v>
      </c>
      <c r="AX49" s="4">
        <v>38.945</v>
      </c>
      <c r="AY49" s="6">
        <v>0</v>
      </c>
      <c r="AZ49" s="4">
        <v>25.799999999999997</v>
      </c>
      <c r="BA49" s="4">
        <v>42.5</v>
      </c>
      <c r="BB49" s="6">
        <v>0</v>
      </c>
      <c r="BC49" s="4">
        <v>0</v>
      </c>
      <c r="BD49" s="4">
        <v>0</v>
      </c>
      <c r="BE49" s="6">
        <v>0</v>
      </c>
      <c r="BS49" s="6">
        <f t="shared" si="3"/>
        <v>0</v>
      </c>
      <c r="BV49" s="6">
        <f t="shared" si="4"/>
        <v>0</v>
      </c>
      <c r="BY49" s="6">
        <f t="shared" si="5"/>
        <v>0</v>
      </c>
    </row>
    <row r="50" spans="1:77" x14ac:dyDescent="0.3">
      <c r="A50" t="s">
        <v>603</v>
      </c>
      <c r="B50" t="s">
        <v>604</v>
      </c>
      <c r="C50" s="34">
        <v>2004</v>
      </c>
      <c r="D50" s="23">
        <v>16</v>
      </c>
      <c r="E50" t="s">
        <v>546</v>
      </c>
      <c r="F50" s="1" t="s">
        <v>98</v>
      </c>
      <c r="G50" t="s">
        <v>514</v>
      </c>
      <c r="H50" s="6">
        <f>U50+AE50+AO50+AY50+BI50+BS50</f>
        <v>0</v>
      </c>
      <c r="I50" s="6">
        <f>X50+AA50+AH50+AK50+AR50+AU50+BB50+BE50+BL50+BO50+BV50+BY50</f>
        <v>0</v>
      </c>
      <c r="J50" s="23" t="str">
        <f>IF(AND(H50&gt;0,I50&gt;0,K50&gt;=Q50),"Ja","Nein")</f>
        <v>Nein</v>
      </c>
      <c r="K50" s="4">
        <f>MAX(T50,AD50,AN50,AX50,BH50,BR50)+LARGE((T50,AD50,AN50,AX50,BH50,BR50),2)+MAX(W50,Z50,AG50,AJ50,AQ50,AT50,BA50,BD50,BK50,BN50,BU50,BX50)+LARGE((W50,Z50,AG50,AJ50,AQ50,AT50,BA50,BD50,BK50,BN50,BU50,BX50),2)</f>
        <v>76.995999999999995</v>
      </c>
      <c r="L50" s="2">
        <f>VLOOKUP(C50,Quali_M[#All],4,0)</f>
        <v>0</v>
      </c>
      <c r="M50" s="4">
        <f>VLOOKUP(C50,Quali_M[#All],5,0)</f>
        <v>33</v>
      </c>
      <c r="N50" s="4">
        <f>VLOOKUP(C50,Quali_M[#All],6,0)</f>
        <v>42.5</v>
      </c>
      <c r="O50" s="4">
        <f>VLOOKUP(C50,Quali_M[#All],7,0)</f>
        <v>30.8</v>
      </c>
      <c r="P50" s="4">
        <f>VLOOKUP(C50,Quali_M[#All],8,0)</f>
        <v>50.1</v>
      </c>
      <c r="Q50" s="4">
        <f>VLOOKUP(C50,Quali_M[#All],9,0)</f>
        <v>185.2</v>
      </c>
      <c r="R50" s="2">
        <v>0</v>
      </c>
      <c r="S50" s="4">
        <v>0</v>
      </c>
      <c r="T50" s="4">
        <v>0</v>
      </c>
      <c r="U50" s="6">
        <f>IF(AND(R50&gt;=$L50,S50&gt;=$M50,T50&gt;=$N50),1,0)</f>
        <v>0</v>
      </c>
      <c r="V50" s="4">
        <v>0</v>
      </c>
      <c r="W50" s="4">
        <v>0</v>
      </c>
      <c r="X50" s="6">
        <f>IF(AND(V50&gt;=$O50,W50&gt;=$P50),1,0)</f>
        <v>0</v>
      </c>
      <c r="Y50" s="4">
        <v>0</v>
      </c>
      <c r="Z50" s="4">
        <v>0</v>
      </c>
      <c r="AA50" s="6">
        <f>IF(AND(Y50&gt;=$O50,Z50&gt;=$P50),1,0)</f>
        <v>0</v>
      </c>
      <c r="AB50" s="2">
        <v>0</v>
      </c>
      <c r="AC50" s="4">
        <v>0</v>
      </c>
      <c r="AD50" s="4">
        <v>0</v>
      </c>
      <c r="AE50" s="6">
        <f>IF(AND(AB50&gt;=$L50,AC50&gt;=$M50,AD50&gt;=$N50),1,0)</f>
        <v>0</v>
      </c>
      <c r="AF50" s="4">
        <v>0</v>
      </c>
      <c r="AG50" s="4">
        <v>0</v>
      </c>
      <c r="AH50" s="6">
        <f>IF(AND(AF50&gt;=$O50,AG50&gt;=$P50),1,0)</f>
        <v>0</v>
      </c>
      <c r="AI50" s="4">
        <v>0</v>
      </c>
      <c r="AJ50" s="4">
        <v>0</v>
      </c>
      <c r="AK50" s="6">
        <f>IF(AND(AI50&gt;=$O50,AJ50&gt;=$P50),1,0)</f>
        <v>0</v>
      </c>
      <c r="AL50" s="2">
        <v>0</v>
      </c>
      <c r="AM50" s="4">
        <v>0</v>
      </c>
      <c r="AN50" s="4">
        <v>0</v>
      </c>
      <c r="AO50" s="6">
        <f>IF(AND(AL50&gt;=$L50,AM50&gt;=$M50,AN50&gt;=$N50),1,0)</f>
        <v>0</v>
      </c>
      <c r="AP50" s="4">
        <v>0</v>
      </c>
      <c r="AQ50" s="4">
        <v>0</v>
      </c>
      <c r="AR50" s="6">
        <f>IF(AND(AP50&gt;=$O50,AQ50&gt;=$P50),1,0)</f>
        <v>0</v>
      </c>
      <c r="AS50" s="4">
        <v>0</v>
      </c>
      <c r="AT50" s="4">
        <v>0</v>
      </c>
      <c r="AU50" s="6">
        <f>IF(AND(AS50&gt;=$O50,AT50&gt;=$P50),1,0)</f>
        <v>0</v>
      </c>
      <c r="AV50" s="2">
        <v>0</v>
      </c>
      <c r="AW50" s="4">
        <v>22.691000000000003</v>
      </c>
      <c r="AX50" s="4">
        <v>29.491000000000003</v>
      </c>
      <c r="AY50" s="6">
        <v>0</v>
      </c>
      <c r="AZ50" s="4">
        <v>29.204999999999998</v>
      </c>
      <c r="BA50" s="4">
        <v>47.504999999999995</v>
      </c>
      <c r="BB50" s="6">
        <v>0</v>
      </c>
      <c r="BC50" s="4">
        <v>0</v>
      </c>
      <c r="BD50" s="4">
        <v>0</v>
      </c>
      <c r="BE50" s="6">
        <v>0</v>
      </c>
      <c r="BS50" s="6">
        <f t="shared" si="3"/>
        <v>0</v>
      </c>
      <c r="BV50" s="6">
        <f t="shared" si="4"/>
        <v>0</v>
      </c>
      <c r="BY50" s="6">
        <f t="shared" si="5"/>
        <v>0</v>
      </c>
    </row>
    <row r="51" spans="1:77" x14ac:dyDescent="0.3">
      <c r="A51" t="s">
        <v>617</v>
      </c>
      <c r="B51" t="s">
        <v>618</v>
      </c>
      <c r="C51" s="34">
        <v>2006</v>
      </c>
      <c r="D51" s="23">
        <v>14</v>
      </c>
      <c r="E51" t="s">
        <v>587</v>
      </c>
      <c r="F51" s="1" t="s">
        <v>98</v>
      </c>
      <c r="G51" t="s">
        <v>501</v>
      </c>
      <c r="H51" s="6">
        <f>U51+AE51+AO51+AY51+BI51+BS51</f>
        <v>0</v>
      </c>
      <c r="I51" s="6">
        <f>X51+AA51+AH51+AK51+AR51+AU51+BB51+BE51+BL51+BO51+BV51+BY51</f>
        <v>0</v>
      </c>
      <c r="J51" s="23" t="str">
        <f>IF(AND(H51&gt;0,I51&gt;0,K51&gt;=Q51),"Ja","Nein")</f>
        <v>Nein</v>
      </c>
      <c r="K51" s="4">
        <f>MAX(T51,AD51,AN51,AX51,BH51,BR51)+LARGE((T51,AD51,AN51,AX51,BH51,BR51),2)+MAX(W51,Z51,AG51,AJ51,AQ51,AT51,BA51,BD51,BK51,BN51,BU51,BX51)+LARGE((W51,Z51,AG51,AJ51,AQ51,AT51,BA51,BD51,BK51,BN51,BU51,BX51),2)</f>
        <v>76.08</v>
      </c>
      <c r="L51" s="2">
        <f>VLOOKUP(C51,Quali_M[#All],4,0)</f>
        <v>0</v>
      </c>
      <c r="M51" s="4">
        <f>VLOOKUP(C51,Quali_M[#All],5,0)</f>
        <v>31.6</v>
      </c>
      <c r="N51" s="4">
        <f>VLOOKUP(C51,Quali_M[#All],6,0)</f>
        <v>41.1</v>
      </c>
      <c r="O51" s="4">
        <f>VLOOKUP(C51,Quali_M[#All],7,0)</f>
        <v>30.2</v>
      </c>
      <c r="P51" s="4">
        <f>VLOOKUP(C51,Quali_M[#All],8,0)</f>
        <v>48</v>
      </c>
      <c r="Q51" s="4">
        <f>VLOOKUP(C51,Quali_M[#All],9,0)</f>
        <v>178.2</v>
      </c>
      <c r="R51" s="2">
        <v>0</v>
      </c>
      <c r="S51" s="4">
        <v>0</v>
      </c>
      <c r="T51" s="4">
        <v>0</v>
      </c>
      <c r="U51" s="6">
        <f>IF(AND(R51&gt;=$L51,S51&gt;=$M51,T51&gt;=$N51),1,0)</f>
        <v>0</v>
      </c>
      <c r="V51" s="4">
        <v>0</v>
      </c>
      <c r="W51" s="4">
        <v>0</v>
      </c>
      <c r="X51" s="6">
        <f>IF(AND(V51&gt;=$O51,W51&gt;=$P51),1,0)</f>
        <v>0</v>
      </c>
      <c r="Y51" s="4">
        <v>0</v>
      </c>
      <c r="Z51" s="4">
        <v>0</v>
      </c>
      <c r="AA51" s="6">
        <f>IF(AND(Y51&gt;=$O51,Z51&gt;=$P51),1,0)</f>
        <v>0</v>
      </c>
      <c r="AB51" s="2">
        <v>0</v>
      </c>
      <c r="AC51" s="4">
        <v>0</v>
      </c>
      <c r="AD51" s="4">
        <v>0</v>
      </c>
      <c r="AE51" s="6">
        <f>IF(AND(AB51&gt;=$L51,AC51&gt;=$M51,AD51&gt;=$N51),1,0)</f>
        <v>0</v>
      </c>
      <c r="AF51" s="4">
        <v>0</v>
      </c>
      <c r="AG51" s="4">
        <v>0</v>
      </c>
      <c r="AH51" s="6">
        <f>IF(AND(AF51&gt;=$O51,AG51&gt;=$P51),1,0)</f>
        <v>0</v>
      </c>
      <c r="AI51" s="4">
        <v>0</v>
      </c>
      <c r="AJ51" s="4">
        <v>0</v>
      </c>
      <c r="AK51" s="6">
        <f>IF(AND(AI51&gt;=$O51,AJ51&gt;=$P51),1,0)</f>
        <v>0</v>
      </c>
      <c r="AL51" s="2">
        <v>0</v>
      </c>
      <c r="AM51" s="4">
        <v>0</v>
      </c>
      <c r="AN51" s="4">
        <v>0</v>
      </c>
      <c r="AO51" s="6">
        <f>IF(AND(AL51&gt;=$L51,AM51&gt;=$M51,AN51&gt;=$N51),1,0)</f>
        <v>0</v>
      </c>
      <c r="AP51" s="4">
        <v>0</v>
      </c>
      <c r="AQ51" s="4">
        <v>0</v>
      </c>
      <c r="AR51" s="6">
        <f>IF(AND(AP51&gt;=$O51,AQ51&gt;=$P51),1,0)</f>
        <v>0</v>
      </c>
      <c r="AS51" s="4">
        <v>0</v>
      </c>
      <c r="AT51" s="4">
        <v>0</v>
      </c>
      <c r="AU51" s="6">
        <f>IF(AND(AS51&gt;=$O51,AT51&gt;=$P51),1,0)</f>
        <v>0</v>
      </c>
      <c r="AV51" s="2">
        <v>0</v>
      </c>
      <c r="AW51" s="4">
        <v>25.59</v>
      </c>
      <c r="AX51" s="4">
        <v>34.69</v>
      </c>
      <c r="AY51" s="6">
        <v>0</v>
      </c>
      <c r="AZ51" s="4">
        <v>25.79</v>
      </c>
      <c r="BA51" s="4">
        <v>41.39</v>
      </c>
      <c r="BB51" s="6">
        <v>0</v>
      </c>
      <c r="BC51" s="4">
        <v>0</v>
      </c>
      <c r="BD51" s="4">
        <v>0</v>
      </c>
      <c r="BE51" s="6">
        <v>0</v>
      </c>
      <c r="BS51" s="6">
        <f t="shared" si="3"/>
        <v>0</v>
      </c>
      <c r="BV51" s="6">
        <f t="shared" si="4"/>
        <v>0</v>
      </c>
      <c r="BY51" s="6">
        <f t="shared" si="5"/>
        <v>0</v>
      </c>
    </row>
    <row r="52" spans="1:77" x14ac:dyDescent="0.3">
      <c r="A52" t="s">
        <v>304</v>
      </c>
      <c r="B52" t="s">
        <v>305</v>
      </c>
      <c r="C52" s="24">
        <v>2007</v>
      </c>
      <c r="D52" s="24">
        <v>13</v>
      </c>
      <c r="E52" t="s">
        <v>65</v>
      </c>
      <c r="F52" s="1" t="s">
        <v>98</v>
      </c>
      <c r="G52" t="s">
        <v>268</v>
      </c>
      <c r="H52" s="6">
        <f>U52+AE52+AO52+AY52+BI52+BS52</f>
        <v>0</v>
      </c>
      <c r="I52" s="6">
        <f>X52+AA52+AH52+AK52+AR52+AU52+BB52+BE52+BL52+BO52+BV52+BY52</f>
        <v>0</v>
      </c>
      <c r="J52" s="24" t="str">
        <f>IF(AND(H52&gt;0,I52&gt;0,K52&gt;=Q52),"Ja","Nein")</f>
        <v>Nein</v>
      </c>
      <c r="K52" s="4">
        <f>MAX(T52,AD52,AN52,AX52,BH52,BR52)+LARGE((T52,AD52,AN52,AX52,BH52,BR52),2)+MAX(W52,Z52,AG52,AJ52,AQ52,AT52,BA52,BD52,BK52,BN52,BU52,BX52)+LARGE((W52,Z52,AG52,AJ52,AQ52,AT52,BA52,BD52,BK52,BN52,BU52,BX52),2)</f>
        <v>70.126000000000005</v>
      </c>
      <c r="L52" s="2">
        <f>VLOOKUP(C52,Quali_M[#All],4,0)</f>
        <v>0</v>
      </c>
      <c r="M52" s="4">
        <f>VLOOKUP(C52,Quali_M[#All],5,0)</f>
        <v>31.4</v>
      </c>
      <c r="N52" s="4">
        <f>VLOOKUP(C52,Quali_M[#All],6,0)</f>
        <v>40.9</v>
      </c>
      <c r="O52" s="4">
        <f>VLOOKUP(C52,Quali_M[#All],7,0)</f>
        <v>29.2</v>
      </c>
      <c r="P52" s="4">
        <f>VLOOKUP(C52,Quali_M[#All],8,0)</f>
        <v>46.7</v>
      </c>
      <c r="Q52" s="4">
        <f>VLOOKUP(C52,Quali_M[#All],9,0)</f>
        <v>175.2</v>
      </c>
      <c r="R52" s="2">
        <v>0</v>
      </c>
      <c r="S52" s="4">
        <v>27.094999999999999</v>
      </c>
      <c r="T52" s="4">
        <v>36.594999999999999</v>
      </c>
      <c r="U52" s="6">
        <v>0</v>
      </c>
      <c r="V52" s="4">
        <v>20.631</v>
      </c>
      <c r="W52" s="4">
        <v>33.530999999999999</v>
      </c>
      <c r="X52" s="6">
        <v>0</v>
      </c>
      <c r="Y52" s="4">
        <v>0</v>
      </c>
      <c r="Z52" s="4">
        <v>0</v>
      </c>
      <c r="AA52" s="6">
        <v>0</v>
      </c>
      <c r="AB52" s="2">
        <v>0</v>
      </c>
      <c r="AC52" s="4">
        <v>0</v>
      </c>
      <c r="AD52" s="4">
        <v>0</v>
      </c>
      <c r="AE52" s="6">
        <v>0</v>
      </c>
      <c r="AF52" s="4">
        <v>0</v>
      </c>
      <c r="AG52" s="4">
        <v>0</v>
      </c>
      <c r="AH52" s="6">
        <v>0</v>
      </c>
      <c r="AI52" s="4">
        <v>0</v>
      </c>
      <c r="AJ52" s="4">
        <v>0</v>
      </c>
      <c r="AK52" s="6">
        <v>0</v>
      </c>
      <c r="AL52" s="2">
        <v>0</v>
      </c>
      <c r="AM52" s="4">
        <v>0</v>
      </c>
      <c r="AN52" s="4">
        <v>0</v>
      </c>
      <c r="AO52" s="6">
        <v>0</v>
      </c>
      <c r="AP52" s="4">
        <v>0</v>
      </c>
      <c r="AQ52" s="4">
        <v>0</v>
      </c>
      <c r="AR52" s="6">
        <v>0</v>
      </c>
      <c r="AS52" s="4">
        <v>0</v>
      </c>
      <c r="AT52" s="4">
        <v>0</v>
      </c>
      <c r="AU52" s="6">
        <v>0</v>
      </c>
      <c r="AV52" s="2">
        <v>0</v>
      </c>
      <c r="AW52" s="4">
        <v>0</v>
      </c>
      <c r="AX52" s="4">
        <v>0</v>
      </c>
      <c r="AY52" s="6">
        <v>0</v>
      </c>
      <c r="AZ52" s="4">
        <v>0</v>
      </c>
      <c r="BA52" s="4">
        <v>0</v>
      </c>
      <c r="BB52" s="6">
        <v>0</v>
      </c>
      <c r="BC52" s="4">
        <v>0</v>
      </c>
      <c r="BD52" s="4">
        <v>0</v>
      </c>
      <c r="BE52" s="6">
        <v>0</v>
      </c>
      <c r="BI52" s="6">
        <f>IF(AND(BF52&gt;=$L52,BG52&gt;=$M52,BH52&gt;=$N52),1,0)</f>
        <v>0</v>
      </c>
      <c r="BL52" s="6">
        <f>IF(AND(BJ52&gt;=$O52,BK52&gt;=$P52),1,0)</f>
        <v>0</v>
      </c>
      <c r="BO52" s="6">
        <f>IF(AND(BM52&gt;=$O52,BN52&gt;=$P52),1,0)</f>
        <v>0</v>
      </c>
    </row>
    <row r="53" spans="1:77" x14ac:dyDescent="0.3">
      <c r="A53" t="s">
        <v>108</v>
      </c>
      <c r="B53" t="s">
        <v>109</v>
      </c>
      <c r="C53" s="24">
        <v>2005</v>
      </c>
      <c r="D53" s="24">
        <v>15</v>
      </c>
      <c r="E53" t="s">
        <v>147</v>
      </c>
      <c r="F53" s="1" t="s">
        <v>98</v>
      </c>
      <c r="G53" t="s">
        <v>259</v>
      </c>
      <c r="H53" s="6">
        <f>U53+AE53+AO53+AY53+BI53+BS53</f>
        <v>0</v>
      </c>
      <c r="I53" s="6">
        <f>X53+AA53+AH53+AK53+AR53+AU53+BB53+BE53+BL53+BO53+BV53+BY53</f>
        <v>0</v>
      </c>
      <c r="J53" s="24" t="str">
        <f>IF(AND(H53&gt;0,I53&gt;0,K53&gt;=Q53),"Ja","Nein")</f>
        <v>Nein</v>
      </c>
      <c r="K53" s="4">
        <f>MAX(T53,AD53,AN53,AX53,BH53,BR53)+LARGE((T53,AD53,AN53,AX53,BH53,BR53),2)+MAX(W53,Z53,AG53,AJ53,AQ53,AT53,BA53,BD53,BK53,BN53,BU53,BX53)+LARGE((W53,Z53,AG53,AJ53,AQ53,AT53,BA53,BD53,BK53,BN53,BU53,BX53),2)</f>
        <v>69.799000000000007</v>
      </c>
      <c r="L53" s="2">
        <f>VLOOKUP(C53,Quali_M[#All],4,0)</f>
        <v>0</v>
      </c>
      <c r="M53" s="4">
        <f>VLOOKUP(C53,Quali_M[#All],5,0)</f>
        <v>32.200000000000003</v>
      </c>
      <c r="N53" s="4">
        <f>VLOOKUP(C53,Quali_M[#All],6,0)</f>
        <v>41.7</v>
      </c>
      <c r="O53" s="4">
        <f>VLOOKUP(C53,Quali_M[#All],7,0)</f>
        <v>30.6</v>
      </c>
      <c r="P53" s="4">
        <f>VLOOKUP(C53,Quali_M[#All],8,0)</f>
        <v>48.9</v>
      </c>
      <c r="Q53" s="4">
        <f>VLOOKUP(C53,Quali_M[#All],9,0)</f>
        <v>181.2</v>
      </c>
      <c r="R53" s="2">
        <v>0</v>
      </c>
      <c r="S53" s="4">
        <v>28.68</v>
      </c>
      <c r="T53" s="4">
        <v>38.18</v>
      </c>
      <c r="U53" s="6">
        <v>0</v>
      </c>
      <c r="V53" s="4">
        <v>19.419</v>
      </c>
      <c r="W53" s="4">
        <v>31.619000000000003</v>
      </c>
      <c r="X53" s="6">
        <v>0</v>
      </c>
      <c r="Y53" s="4">
        <v>0</v>
      </c>
      <c r="Z53" s="4">
        <v>0</v>
      </c>
      <c r="AA53" s="6">
        <v>0</v>
      </c>
      <c r="AB53" s="2">
        <v>0</v>
      </c>
      <c r="AC53" s="4">
        <v>0</v>
      </c>
      <c r="AD53" s="4">
        <v>0</v>
      </c>
      <c r="AE53" s="6">
        <v>0</v>
      </c>
      <c r="AF53" s="4">
        <v>0</v>
      </c>
      <c r="AG53" s="4">
        <v>0</v>
      </c>
      <c r="AH53" s="6">
        <v>0</v>
      </c>
      <c r="AI53" s="4">
        <v>0</v>
      </c>
      <c r="AJ53" s="4">
        <v>0</v>
      </c>
      <c r="AK53" s="6">
        <v>0</v>
      </c>
      <c r="AL53" s="2">
        <v>0</v>
      </c>
      <c r="AM53" s="4">
        <v>0</v>
      </c>
      <c r="AN53" s="4">
        <v>0</v>
      </c>
      <c r="AO53" s="6">
        <v>0</v>
      </c>
      <c r="AP53" s="4">
        <v>0</v>
      </c>
      <c r="AQ53" s="4">
        <v>0</v>
      </c>
      <c r="AR53" s="6">
        <v>0</v>
      </c>
      <c r="AS53" s="4">
        <v>0</v>
      </c>
      <c r="AT53" s="4">
        <v>0</v>
      </c>
      <c r="AU53" s="6">
        <v>0</v>
      </c>
      <c r="AV53" s="2">
        <v>0</v>
      </c>
      <c r="AW53" s="4">
        <v>0</v>
      </c>
      <c r="AX53" s="4">
        <v>0</v>
      </c>
      <c r="AY53" s="6">
        <v>0</v>
      </c>
      <c r="AZ53" s="4">
        <v>0</v>
      </c>
      <c r="BA53" s="4">
        <v>0</v>
      </c>
      <c r="BB53" s="6">
        <v>0</v>
      </c>
      <c r="BC53" s="4">
        <v>0</v>
      </c>
      <c r="BD53" s="4">
        <v>0</v>
      </c>
      <c r="BE53" s="6">
        <v>0</v>
      </c>
      <c r="BI53" s="6">
        <f>IF(AND(BF53&gt;=$L53,BG53&gt;=$M53,BH53&gt;=$N53),1,0)</f>
        <v>0</v>
      </c>
      <c r="BL53" s="6">
        <f>IF(AND(BJ53&gt;=$O53,BK53&gt;=$P53),1,0)</f>
        <v>0</v>
      </c>
      <c r="BO53" s="6">
        <f>IF(AND(BM53&gt;=$O53,BN53&gt;=$P53),1,0)</f>
        <v>0</v>
      </c>
    </row>
    <row r="54" spans="1:77" x14ac:dyDescent="0.3">
      <c r="A54" t="s">
        <v>605</v>
      </c>
      <c r="B54" t="s">
        <v>282</v>
      </c>
      <c r="C54" s="34">
        <v>2006</v>
      </c>
      <c r="D54" s="24">
        <v>14</v>
      </c>
      <c r="E54" t="s">
        <v>541</v>
      </c>
      <c r="F54" s="1" t="s">
        <v>98</v>
      </c>
      <c r="G54" t="s">
        <v>502</v>
      </c>
      <c r="H54" s="6">
        <f>U54+AE54+AO54+AY54+BI54+BS54</f>
        <v>0</v>
      </c>
      <c r="I54" s="6">
        <f>X54+AA54+AH54+AK54+AR54+AU54+BB54+BE54+BL54+BO54+BV54+BY54</f>
        <v>0</v>
      </c>
      <c r="J54" s="24" t="str">
        <f>IF(AND(H54&gt;0,I54&gt;0,K54&gt;=Q54),"Ja","Nein")</f>
        <v>Nein</v>
      </c>
      <c r="K54" s="4">
        <f>MAX(T54,AD54,AN54,AX54,BH54,BR54)+LARGE((T54,AD54,AN54,AX54,BH54,BR54),2)+MAX(W54,Z54,AG54,AJ54,AQ54,AT54,BA54,BD54,BK54,BN54,BU54,BX54)+LARGE((W54,Z54,AG54,AJ54,AQ54,AT54,BA54,BD54,BK54,BN54,BU54,BX54),2)</f>
        <v>69.037999999999997</v>
      </c>
      <c r="L54" s="2">
        <f>VLOOKUP(C54,Quali_M[#All],4,0)</f>
        <v>0</v>
      </c>
      <c r="M54" s="4">
        <f>VLOOKUP(C54,Quali_M[#All],5,0)</f>
        <v>31.6</v>
      </c>
      <c r="N54" s="4">
        <f>VLOOKUP(C54,Quali_M[#All],6,0)</f>
        <v>41.1</v>
      </c>
      <c r="O54" s="4">
        <f>VLOOKUP(C54,Quali_M[#All],7,0)</f>
        <v>30.2</v>
      </c>
      <c r="P54" s="4">
        <f>VLOOKUP(C54,Quali_M[#All],8,0)</f>
        <v>48</v>
      </c>
      <c r="Q54" s="4">
        <f>VLOOKUP(C54,Quali_M[#All],9,0)</f>
        <v>178.2</v>
      </c>
      <c r="R54" s="2">
        <v>0</v>
      </c>
      <c r="S54" s="4">
        <v>0</v>
      </c>
      <c r="T54" s="4">
        <v>0</v>
      </c>
      <c r="U54" s="6">
        <f>IF(AND(R54&gt;=$L54,S54&gt;=$M54,T54&gt;=$N54),1,0)</f>
        <v>0</v>
      </c>
      <c r="V54" s="4">
        <v>0</v>
      </c>
      <c r="W54" s="4">
        <v>0</v>
      </c>
      <c r="X54" s="6">
        <f>IF(AND(V54&gt;=$O54,W54&gt;=$P54),1,0)</f>
        <v>0</v>
      </c>
      <c r="Y54" s="4">
        <v>0</v>
      </c>
      <c r="Z54" s="4">
        <v>0</v>
      </c>
      <c r="AA54" s="6">
        <f>IF(AND(Y54&gt;=$O54,Z54&gt;=$P54),1,0)</f>
        <v>0</v>
      </c>
      <c r="AB54" s="2">
        <v>0</v>
      </c>
      <c r="AC54" s="4">
        <v>0</v>
      </c>
      <c r="AD54" s="4">
        <v>0</v>
      </c>
      <c r="AE54" s="6">
        <f>IF(AND(AB54&gt;=$L54,AC54&gt;=$M54,AD54&gt;=$N54),1,0)</f>
        <v>0</v>
      </c>
      <c r="AF54" s="4">
        <v>0</v>
      </c>
      <c r="AG54" s="4">
        <v>0</v>
      </c>
      <c r="AH54" s="6">
        <f>IF(AND(AF54&gt;=$O54,AG54&gt;=$P54),1,0)</f>
        <v>0</v>
      </c>
      <c r="AI54" s="4">
        <v>0</v>
      </c>
      <c r="AJ54" s="4">
        <v>0</v>
      </c>
      <c r="AK54" s="6">
        <f>IF(AND(AI54&gt;=$O54,AJ54&gt;=$P54),1,0)</f>
        <v>0</v>
      </c>
      <c r="AL54" s="2">
        <v>0</v>
      </c>
      <c r="AM54" s="4">
        <v>0</v>
      </c>
      <c r="AN54" s="4">
        <v>0</v>
      </c>
      <c r="AO54" s="6">
        <f>IF(AND(AL54&gt;=$L54,AM54&gt;=$M54,AN54&gt;=$N54),1,0)</f>
        <v>0</v>
      </c>
      <c r="AP54" s="4">
        <v>0</v>
      </c>
      <c r="AQ54" s="4">
        <v>0</v>
      </c>
      <c r="AR54" s="6">
        <f>IF(AND(AP54&gt;=$O54,AQ54&gt;=$P54),1,0)</f>
        <v>0</v>
      </c>
      <c r="AS54" s="4">
        <v>0</v>
      </c>
      <c r="AT54" s="4">
        <v>0</v>
      </c>
      <c r="AU54" s="6">
        <f>IF(AND(AS54&gt;=$O54,AT54&gt;=$P54),1,0)</f>
        <v>0</v>
      </c>
      <c r="AV54" s="2">
        <v>0</v>
      </c>
      <c r="AW54" s="4">
        <v>25.774999999999999</v>
      </c>
      <c r="AX54" s="4">
        <v>32.774999999999999</v>
      </c>
      <c r="AY54" s="6">
        <v>0</v>
      </c>
      <c r="AZ54" s="4">
        <v>23.762999999999998</v>
      </c>
      <c r="BA54" s="4">
        <v>36.262999999999998</v>
      </c>
      <c r="BB54" s="6">
        <v>0</v>
      </c>
      <c r="BC54" s="4">
        <v>0</v>
      </c>
      <c r="BD54" s="4">
        <v>0</v>
      </c>
      <c r="BE54" s="6">
        <v>0</v>
      </c>
    </row>
    <row r="55" spans="1:77" x14ac:dyDescent="0.3">
      <c r="A55" t="s">
        <v>452</v>
      </c>
      <c r="B55" t="s">
        <v>462</v>
      </c>
      <c r="C55" s="24">
        <v>2008</v>
      </c>
      <c r="D55" s="24">
        <v>12</v>
      </c>
      <c r="E55" t="s">
        <v>470</v>
      </c>
      <c r="F55" s="1" t="s">
        <v>98</v>
      </c>
      <c r="G55" t="s">
        <v>442</v>
      </c>
      <c r="H55" s="6">
        <f>U55+AE55+AO55+AY55+BI55+BS55</f>
        <v>0</v>
      </c>
      <c r="I55" s="6">
        <f>X55+AA55+AH55+AK55+AR55+AU55+BB55+BE55+BL55+BO55+BV55+BY55</f>
        <v>0</v>
      </c>
      <c r="J55" s="24" t="str">
        <f>IF(AND(H55&gt;0,I55&gt;0,K55&gt;=Q55),"Ja","Nein")</f>
        <v>Nein</v>
      </c>
      <c r="K55" s="4">
        <f>MAX(T55,AD55,AN55,AX55,BH55,BR55)+LARGE((T55,AD55,AN55,AX55,BH55,BR55),2)+MAX(W55,Z55,AG55,AJ55,AQ55,AT55,BA55,BD55,BK55,BN55,BU55,BX55)+LARGE((W55,Z55,AG55,AJ55,AQ55,AT55,BA55,BD55,BK55,BN55,BU55,BX55),2)</f>
        <v>68.313000000000002</v>
      </c>
      <c r="L55" s="2">
        <f>VLOOKUP(C55,Quali_M[#All],4,0)</f>
        <v>0</v>
      </c>
      <c r="M55" s="4">
        <f>VLOOKUP(C55,Quali_M[#All],5,0)</f>
        <v>31</v>
      </c>
      <c r="N55" s="4">
        <f>VLOOKUP(C55,Quali_M[#All],6,0)</f>
        <v>40.5</v>
      </c>
      <c r="O55" s="4">
        <f>VLOOKUP(C55,Quali_M[#All],7,0)</f>
        <v>29.2</v>
      </c>
      <c r="P55" s="4">
        <f>VLOOKUP(C55,Quali_M[#All],8,0)</f>
        <v>46.7</v>
      </c>
      <c r="Q55" s="4">
        <f>VLOOKUP(C55,Quali_M[#All],9,0)</f>
        <v>174.4</v>
      </c>
      <c r="R55" s="2">
        <v>0</v>
      </c>
      <c r="S55" s="4">
        <v>0</v>
      </c>
      <c r="T55" s="4">
        <v>0</v>
      </c>
      <c r="U55" s="6">
        <v>0</v>
      </c>
      <c r="V55" s="4">
        <v>0</v>
      </c>
      <c r="W55" s="4">
        <v>0</v>
      </c>
      <c r="X55" s="6">
        <v>0</v>
      </c>
      <c r="Y55" s="4">
        <v>0</v>
      </c>
      <c r="Z55" s="4">
        <v>0</v>
      </c>
      <c r="AA55" s="6">
        <v>0</v>
      </c>
      <c r="AB55" s="2">
        <v>0</v>
      </c>
      <c r="AC55" s="4">
        <v>0</v>
      </c>
      <c r="AD55" s="4">
        <v>0</v>
      </c>
      <c r="AE55" s="6">
        <v>0</v>
      </c>
      <c r="AF55" s="4">
        <v>0</v>
      </c>
      <c r="AG55" s="4">
        <v>0</v>
      </c>
      <c r="AH55" s="6">
        <v>0</v>
      </c>
      <c r="AI55" s="4">
        <v>0</v>
      </c>
      <c r="AJ55" s="4">
        <v>0</v>
      </c>
      <c r="AK55" s="6">
        <v>0</v>
      </c>
      <c r="AL55" s="2">
        <v>0</v>
      </c>
      <c r="AM55" s="4">
        <v>21.378</v>
      </c>
      <c r="AN55" s="4">
        <v>30.077999999999999</v>
      </c>
      <c r="AO55" s="6">
        <v>0</v>
      </c>
      <c r="AP55" s="4">
        <v>24.135000000000002</v>
      </c>
      <c r="AQ55" s="4">
        <v>38.234999999999999</v>
      </c>
      <c r="AR55" s="6">
        <v>0</v>
      </c>
      <c r="AS55" s="4">
        <v>0</v>
      </c>
      <c r="AT55" s="4">
        <v>0</v>
      </c>
      <c r="AU55" s="6">
        <v>0</v>
      </c>
      <c r="AV55" s="2">
        <v>0</v>
      </c>
      <c r="AW55" s="4">
        <v>0</v>
      </c>
      <c r="AX55" s="4">
        <v>0</v>
      </c>
      <c r="AY55" s="6">
        <v>0</v>
      </c>
      <c r="AZ55" s="4">
        <v>0</v>
      </c>
      <c r="BA55" s="4">
        <v>0</v>
      </c>
      <c r="BB55" s="6">
        <v>0</v>
      </c>
      <c r="BC55" s="4">
        <v>0</v>
      </c>
      <c r="BD55" s="4">
        <v>0</v>
      </c>
      <c r="BE55" s="6">
        <v>0</v>
      </c>
      <c r="BI55" s="6">
        <f>IF(AND(BF55&gt;=$L55,BG55&gt;=$M55,BH55&gt;=$N55),1,0)</f>
        <v>0</v>
      </c>
      <c r="BL55" s="6">
        <f>IF(AND(BJ55&gt;=$O55,BK55&gt;=$P55),1,0)</f>
        <v>0</v>
      </c>
      <c r="BO55" s="6">
        <f>IF(AND(BM55&gt;=$O55,BN55&gt;=$P55),1,0)</f>
        <v>0</v>
      </c>
    </row>
    <row r="56" spans="1:77" x14ac:dyDescent="0.3">
      <c r="A56" t="s">
        <v>284</v>
      </c>
      <c r="B56" t="s">
        <v>285</v>
      </c>
      <c r="C56" s="24">
        <v>2000</v>
      </c>
      <c r="D56" s="24">
        <v>20</v>
      </c>
      <c r="E56" t="s">
        <v>65</v>
      </c>
      <c r="F56" s="1" t="s">
        <v>98</v>
      </c>
      <c r="G56" t="s">
        <v>245</v>
      </c>
      <c r="H56" s="6">
        <f>U56+AE56+AO56+AY56+BI56+BS56</f>
        <v>0</v>
      </c>
      <c r="I56" s="6">
        <f>X56+AA56+AH56+AK56+AR56+AU56+BB56+BE56+BL56+BO56+BV56+BY56</f>
        <v>0</v>
      </c>
      <c r="J56" s="24" t="str">
        <f>IF(AND(H56&gt;0,I56&gt;0,K56&gt;=Q56),"Ja","Nein")</f>
        <v>Nein</v>
      </c>
      <c r="K56" s="4">
        <f>MAX(T56,AD56,AN56,AX56,BH56,BR56)+LARGE((T56,AD56,AN56,AX56,BH56,BR56),2)+MAX(W56,Z56,AG56,AJ56,AQ56,AT56,BA56,BD56,BK56,BN56,BU56,BX56)+LARGE((W56,Z56,AG56,AJ56,AQ56,AT56,BA56,BD56,BK56,BN56,BU56,BX56),2)</f>
        <v>66.22</v>
      </c>
      <c r="L56" s="2">
        <f>VLOOKUP(C56,Quali_M[#All],4,0)</f>
        <v>2.2000000000000002</v>
      </c>
      <c r="M56" s="4">
        <f>VLOOKUP(C56,Quali_M[#All],5,0)</f>
        <v>34.6</v>
      </c>
      <c r="N56" s="4">
        <f>VLOOKUP(C56,Quali_M[#All],6,0)</f>
        <v>46.3</v>
      </c>
      <c r="O56" s="4">
        <f>VLOOKUP(C56,Quali_M[#All],7,0)</f>
        <v>31.6</v>
      </c>
      <c r="P56" s="4">
        <f>VLOOKUP(C56,Quali_M[#All],8,0)</f>
        <v>54.4</v>
      </c>
      <c r="Q56" s="4">
        <f>VLOOKUP(C56,Quali_M[#All],9,0)</f>
        <v>201.4</v>
      </c>
      <c r="R56" s="2">
        <v>0</v>
      </c>
      <c r="S56" s="4">
        <v>31.955000000000002</v>
      </c>
      <c r="T56" s="4">
        <v>41.155000000000001</v>
      </c>
      <c r="U56" s="6">
        <v>0</v>
      </c>
      <c r="V56" s="4">
        <v>15.665000000000001</v>
      </c>
      <c r="W56" s="4">
        <v>25.065000000000001</v>
      </c>
      <c r="X56" s="6">
        <v>0</v>
      </c>
      <c r="Y56" s="4">
        <v>0</v>
      </c>
      <c r="Z56" s="4">
        <v>0</v>
      </c>
      <c r="AA56" s="6">
        <v>0</v>
      </c>
      <c r="AB56" s="2">
        <v>0</v>
      </c>
      <c r="AC56" s="4">
        <v>0</v>
      </c>
      <c r="AD56" s="4">
        <v>0</v>
      </c>
      <c r="AE56" s="6">
        <v>0</v>
      </c>
      <c r="AF56" s="4">
        <v>0</v>
      </c>
      <c r="AG56" s="4">
        <v>0</v>
      </c>
      <c r="AH56" s="6">
        <v>0</v>
      </c>
      <c r="AI56" s="4">
        <v>0</v>
      </c>
      <c r="AJ56" s="4">
        <v>0</v>
      </c>
      <c r="AK56" s="6">
        <v>0</v>
      </c>
      <c r="AL56" s="2">
        <v>0</v>
      </c>
      <c r="AM56" s="4">
        <v>0</v>
      </c>
      <c r="AN56" s="4">
        <v>0</v>
      </c>
      <c r="AO56" s="6">
        <v>0</v>
      </c>
      <c r="AP56" s="4">
        <v>0</v>
      </c>
      <c r="AQ56" s="4">
        <v>0</v>
      </c>
      <c r="AR56" s="6">
        <v>0</v>
      </c>
      <c r="AS56" s="4">
        <v>0</v>
      </c>
      <c r="AT56" s="4">
        <v>0</v>
      </c>
      <c r="AU56" s="6">
        <v>0</v>
      </c>
      <c r="AV56" s="2">
        <v>0</v>
      </c>
      <c r="AW56" s="4">
        <v>0</v>
      </c>
      <c r="AX56" s="4">
        <v>0</v>
      </c>
      <c r="AY56" s="6">
        <v>0</v>
      </c>
      <c r="AZ56" s="4">
        <v>0</v>
      </c>
      <c r="BA56" s="4">
        <v>0</v>
      </c>
      <c r="BB56" s="6">
        <v>0</v>
      </c>
      <c r="BC56" s="4">
        <v>0</v>
      </c>
      <c r="BD56" s="4">
        <v>0</v>
      </c>
      <c r="BE56" s="6">
        <v>0</v>
      </c>
      <c r="BI56" s="6">
        <f>IF(AND(BF56&gt;=$L56,BG56&gt;=$M56,BH56&gt;=$N56),1,0)</f>
        <v>0</v>
      </c>
      <c r="BL56" s="6">
        <f>IF(AND(BJ56&gt;=$O56,BK56&gt;=$P56),1,0)</f>
        <v>0</v>
      </c>
      <c r="BO56" s="6">
        <f>IF(AND(BM56&gt;=$O56,BN56&gt;=$P56),1,0)</f>
        <v>0</v>
      </c>
    </row>
    <row r="57" spans="1:77" x14ac:dyDescent="0.3">
      <c r="A57" t="s">
        <v>552</v>
      </c>
      <c r="B57" t="s">
        <v>606</v>
      </c>
      <c r="C57" s="34">
        <v>2007</v>
      </c>
      <c r="D57" s="24">
        <v>13</v>
      </c>
      <c r="E57" t="s">
        <v>554</v>
      </c>
      <c r="F57" s="1" t="s">
        <v>98</v>
      </c>
      <c r="G57" t="s">
        <v>489</v>
      </c>
      <c r="H57" s="6">
        <f>U57+AE57+AO57+AY57+BI57+BS57</f>
        <v>0</v>
      </c>
      <c r="I57" s="6">
        <f>X57+AA57+AH57+AK57+AR57+AU57+BB57+BE57+BL57+BO57+BV57+BY57</f>
        <v>0</v>
      </c>
      <c r="J57" s="24" t="str">
        <f>IF(AND(H57&gt;0,I57&gt;0,K57&gt;=Q57),"Ja","Nein")</f>
        <v>Nein</v>
      </c>
      <c r="K57" s="4">
        <f>MAX(T57,AD57,AN57,AX57,BH57,BR57)+LARGE((T57,AD57,AN57,AX57,BH57,BR57),2)+MAX(W57,Z57,AG57,AJ57,AQ57,AT57,BA57,BD57,BK57,BN57,BU57,BX57)+LARGE((W57,Z57,AG57,AJ57,AQ57,AT57,BA57,BD57,BK57,BN57,BU57,BX57),2)</f>
        <v>62.949000000000005</v>
      </c>
      <c r="L57" s="2">
        <f>VLOOKUP(C57,Quali_M[#All],4,0)</f>
        <v>0</v>
      </c>
      <c r="M57" s="4">
        <f>VLOOKUP(C57,Quali_M[#All],5,0)</f>
        <v>31.4</v>
      </c>
      <c r="N57" s="4">
        <f>VLOOKUP(C57,Quali_M[#All],6,0)</f>
        <v>40.9</v>
      </c>
      <c r="O57" s="4">
        <f>VLOOKUP(C57,Quali_M[#All],7,0)</f>
        <v>29.2</v>
      </c>
      <c r="P57" s="4">
        <f>VLOOKUP(C57,Quali_M[#All],8,0)</f>
        <v>46.7</v>
      </c>
      <c r="Q57" s="4">
        <f>VLOOKUP(C57,Quali_M[#All],9,0)</f>
        <v>175.2</v>
      </c>
      <c r="R57" s="2">
        <v>0</v>
      </c>
      <c r="S57" s="4">
        <v>0</v>
      </c>
      <c r="T57" s="4">
        <v>0</v>
      </c>
      <c r="U57" s="6">
        <f>IF(AND(R57&gt;=$L57,S57&gt;=$M57,T57&gt;=$N57),1,0)</f>
        <v>0</v>
      </c>
      <c r="V57" s="4">
        <v>0</v>
      </c>
      <c r="W57" s="4">
        <v>0</v>
      </c>
      <c r="X57" s="6">
        <f>IF(AND(V57&gt;=$O57,W57&gt;=$P57),1,0)</f>
        <v>0</v>
      </c>
      <c r="Y57" s="4">
        <v>0</v>
      </c>
      <c r="Z57" s="4">
        <v>0</v>
      </c>
      <c r="AA57" s="6">
        <f>IF(AND(Y57&gt;=$O57,Z57&gt;=$P57),1,0)</f>
        <v>0</v>
      </c>
      <c r="AB57" s="2">
        <v>0</v>
      </c>
      <c r="AC57" s="4">
        <v>0</v>
      </c>
      <c r="AD57" s="4">
        <v>0</v>
      </c>
      <c r="AE57" s="6">
        <f>IF(AND(AB57&gt;=$L57,AC57&gt;=$M57,AD57&gt;=$N57),1,0)</f>
        <v>0</v>
      </c>
      <c r="AF57" s="4">
        <v>0</v>
      </c>
      <c r="AG57" s="4">
        <v>0</v>
      </c>
      <c r="AH57" s="6">
        <f>IF(AND(AF57&gt;=$O57,AG57&gt;=$P57),1,0)</f>
        <v>0</v>
      </c>
      <c r="AI57" s="4">
        <v>0</v>
      </c>
      <c r="AJ57" s="4">
        <v>0</v>
      </c>
      <c r="AK57" s="6">
        <f>IF(AND(AI57&gt;=$O57,AJ57&gt;=$P57),1,0)</f>
        <v>0</v>
      </c>
      <c r="AL57" s="2">
        <v>0</v>
      </c>
      <c r="AM57" s="4">
        <v>0</v>
      </c>
      <c r="AN57" s="4">
        <v>0</v>
      </c>
      <c r="AO57" s="6">
        <f>IF(AND(AL57&gt;=$L57,AM57&gt;=$M57,AN57&gt;=$N57),1,0)</f>
        <v>0</v>
      </c>
      <c r="AP57" s="4">
        <v>0</v>
      </c>
      <c r="AQ57" s="4">
        <v>0</v>
      </c>
      <c r="AR57" s="6">
        <f>IF(AND(AP57&gt;=$O57,AQ57&gt;=$P57),1,0)</f>
        <v>0</v>
      </c>
      <c r="AS57" s="4">
        <v>0</v>
      </c>
      <c r="AT57" s="4">
        <v>0</v>
      </c>
      <c r="AU57" s="6">
        <f>IF(AND(AS57&gt;=$O57,AT57&gt;=$P57),1,0)</f>
        <v>0</v>
      </c>
      <c r="AV57" s="2">
        <v>0</v>
      </c>
      <c r="AW57" s="4">
        <v>24.905000000000001</v>
      </c>
      <c r="AX57" s="4">
        <v>34.305</v>
      </c>
      <c r="AY57" s="6">
        <v>0</v>
      </c>
      <c r="AZ57" s="4">
        <v>18.444000000000003</v>
      </c>
      <c r="BA57" s="4">
        <v>28.644000000000005</v>
      </c>
      <c r="BB57" s="6">
        <v>0</v>
      </c>
      <c r="BC57" s="4">
        <v>0</v>
      </c>
      <c r="BD57" s="4">
        <v>0</v>
      </c>
      <c r="BE57" s="6">
        <v>0</v>
      </c>
    </row>
    <row r="58" spans="1:77" x14ac:dyDescent="0.3">
      <c r="A58" t="s">
        <v>455</v>
      </c>
      <c r="B58" t="s">
        <v>465</v>
      </c>
      <c r="C58" s="24">
        <v>2004</v>
      </c>
      <c r="D58" s="24">
        <v>16</v>
      </c>
      <c r="E58" t="s">
        <v>471</v>
      </c>
      <c r="F58" s="1" t="s">
        <v>98</v>
      </c>
      <c r="G58" t="s">
        <v>445</v>
      </c>
      <c r="H58" s="6">
        <f>U58+AE58+AO58+AY58+BI58+BS58</f>
        <v>0</v>
      </c>
      <c r="I58" s="6">
        <f>X58+AA58+AH58+AK58+AR58+AU58+BB58+BE58+BL58+BO58+BV58+BY58</f>
        <v>0</v>
      </c>
      <c r="J58" s="24" t="str">
        <f>IF(AND(H58&gt;0,I58&gt;0,K58&gt;=Q58),"Ja","Nein")</f>
        <v>Nein</v>
      </c>
      <c r="K58" s="4">
        <f>MAX(T58,AD58,AN58,AX58,BH58,BR58)+LARGE((T58,AD58,AN58,AX58,BH58,BR58),2)+MAX(W58,Z58,AG58,AJ58,AQ58,AT58,BA58,BD58,BK58,BN58,BU58,BX58)+LARGE((W58,Z58,AG58,AJ58,AQ58,AT58,BA58,BD58,BK58,BN58,BU58,BX58),2)</f>
        <v>54.643000000000001</v>
      </c>
      <c r="L58" s="2">
        <f>VLOOKUP(C58,Quali_M[#All],4,0)</f>
        <v>0</v>
      </c>
      <c r="M58" s="4">
        <f>VLOOKUP(C58,Quali_M[#All],5,0)</f>
        <v>33</v>
      </c>
      <c r="N58" s="4">
        <f>VLOOKUP(C58,Quali_M[#All],6,0)</f>
        <v>42.5</v>
      </c>
      <c r="O58" s="4">
        <f>VLOOKUP(C58,Quali_M[#All],7,0)</f>
        <v>30.8</v>
      </c>
      <c r="P58" s="4">
        <f>VLOOKUP(C58,Quali_M[#All],8,0)</f>
        <v>50.1</v>
      </c>
      <c r="Q58" s="4">
        <f>VLOOKUP(C58,Quali_M[#All],9,0)</f>
        <v>185.2</v>
      </c>
      <c r="R58" s="2">
        <v>0</v>
      </c>
      <c r="S58" s="4">
        <v>0</v>
      </c>
      <c r="T58" s="4">
        <v>0</v>
      </c>
      <c r="U58" s="6">
        <v>0</v>
      </c>
      <c r="V58" s="4">
        <v>0</v>
      </c>
      <c r="W58" s="4">
        <v>0</v>
      </c>
      <c r="X58" s="6">
        <v>0</v>
      </c>
      <c r="Y58" s="4">
        <v>0</v>
      </c>
      <c r="Z58" s="4">
        <v>0</v>
      </c>
      <c r="AA58" s="6">
        <v>0</v>
      </c>
      <c r="AB58" s="2">
        <v>0</v>
      </c>
      <c r="AC58" s="4">
        <v>0</v>
      </c>
      <c r="AD58" s="4">
        <v>0</v>
      </c>
      <c r="AE58" s="6">
        <v>0</v>
      </c>
      <c r="AF58" s="4">
        <v>0</v>
      </c>
      <c r="AG58" s="4">
        <v>0</v>
      </c>
      <c r="AH58" s="6">
        <v>0</v>
      </c>
      <c r="AI58" s="4">
        <v>0</v>
      </c>
      <c r="AJ58" s="4">
        <v>0</v>
      </c>
      <c r="AK58" s="6">
        <v>0</v>
      </c>
      <c r="AL58" s="2">
        <v>0</v>
      </c>
      <c r="AM58" s="4">
        <v>10.318</v>
      </c>
      <c r="AN58" s="4">
        <v>14.118</v>
      </c>
      <c r="AO58" s="6">
        <v>0</v>
      </c>
      <c r="AP58" s="4">
        <v>25.324999999999999</v>
      </c>
      <c r="AQ58" s="4">
        <v>40.524999999999999</v>
      </c>
      <c r="AR58" s="6">
        <v>0</v>
      </c>
      <c r="AS58" s="4">
        <v>0</v>
      </c>
      <c r="AT58" s="4">
        <v>0</v>
      </c>
      <c r="AU58" s="6">
        <v>0</v>
      </c>
      <c r="AV58" s="2">
        <v>0</v>
      </c>
      <c r="AW58" s="4">
        <v>0</v>
      </c>
      <c r="AX58" s="4">
        <v>0</v>
      </c>
      <c r="AY58" s="6">
        <v>0</v>
      </c>
      <c r="AZ58" s="4">
        <v>0</v>
      </c>
      <c r="BA58" s="4">
        <v>0</v>
      </c>
      <c r="BB58" s="6">
        <v>0</v>
      </c>
      <c r="BC58" s="4">
        <v>0</v>
      </c>
      <c r="BD58" s="4">
        <v>0</v>
      </c>
      <c r="BE58" s="6">
        <v>0</v>
      </c>
      <c r="BI58" s="6">
        <f>IF(AND(BF58&gt;=$L58,BG58&gt;=$M58,BH58&gt;=$N58),1,0)</f>
        <v>0</v>
      </c>
      <c r="BL58" s="6">
        <f>IF(AND(BJ58&gt;=$O58,BK58&gt;=$P58),1,0)</f>
        <v>0</v>
      </c>
      <c r="BO58" s="6">
        <f>IF(AND(BM58&gt;=$O58,BN58&gt;=$P58),1,0)</f>
        <v>0</v>
      </c>
    </row>
    <row r="59" spans="1:77" x14ac:dyDescent="0.3">
      <c r="A59" t="s">
        <v>457</v>
      </c>
      <c r="B59" t="s">
        <v>467</v>
      </c>
      <c r="C59" s="24">
        <v>2002</v>
      </c>
      <c r="D59" s="24">
        <v>18</v>
      </c>
      <c r="E59" t="s">
        <v>473</v>
      </c>
      <c r="F59" s="1" t="s">
        <v>98</v>
      </c>
      <c r="G59" t="s">
        <v>447</v>
      </c>
      <c r="H59" s="6">
        <f>U59+AE59+AO59+AY59+BI59+BS59</f>
        <v>0</v>
      </c>
      <c r="I59" s="6">
        <f>X59+AA59+AH59+AK59+AR59+AU59+BB59+BE59+BL59+BO59+BV59+BY59</f>
        <v>0</v>
      </c>
      <c r="J59" s="24" t="str">
        <f>IF(AND(H59&gt;0,I59&gt;0,K59&gt;=Q59),"Ja","Nein")</f>
        <v>Nein</v>
      </c>
      <c r="K59" s="4">
        <f>MAX(T59,AD59,AN59,AX59,BH59,BR59)+LARGE((T59,AD59,AN59,AX59,BH59,BR59),2)+MAX(W59,Z59,AG59,AJ59,AQ59,AT59,BA59,BD59,BK59,BN59,BU59,BX59)+LARGE((W59,Z59,AG59,AJ59,AQ59,AT59,BA59,BD59,BK59,BN59,BU59,BX59),2)</f>
        <v>52.010999999999996</v>
      </c>
      <c r="L59" s="2">
        <f>VLOOKUP(C59,Quali_M[#All],4,0)</f>
        <v>1.5</v>
      </c>
      <c r="M59" s="4">
        <f>VLOOKUP(C59,Quali_M[#All],5,0)</f>
        <v>33.799999999999997</v>
      </c>
      <c r="N59" s="4">
        <f>VLOOKUP(C59,Quali_M[#All],6,0)</f>
        <v>44.8</v>
      </c>
      <c r="O59" s="4">
        <f>VLOOKUP(C59,Quali_M[#All],7,0)</f>
        <v>31.2</v>
      </c>
      <c r="P59" s="4">
        <f>VLOOKUP(C59,Quali_M[#All],8,0)</f>
        <v>52.5</v>
      </c>
      <c r="Q59" s="4">
        <f>VLOOKUP(C59,Quali_M[#All],9,0)</f>
        <v>194.6</v>
      </c>
      <c r="R59" s="2">
        <v>0</v>
      </c>
      <c r="S59" s="4">
        <v>0</v>
      </c>
      <c r="T59" s="4">
        <v>0</v>
      </c>
      <c r="U59" s="6">
        <v>0</v>
      </c>
      <c r="V59" s="4">
        <v>0</v>
      </c>
      <c r="W59" s="4">
        <v>0</v>
      </c>
      <c r="X59" s="6">
        <v>0</v>
      </c>
      <c r="Y59" s="4">
        <v>0</v>
      </c>
      <c r="Z59" s="4">
        <v>0</v>
      </c>
      <c r="AA59" s="6">
        <v>0</v>
      </c>
      <c r="AB59" s="2">
        <v>0</v>
      </c>
      <c r="AC59" s="4">
        <v>0</v>
      </c>
      <c r="AD59" s="4">
        <v>0</v>
      </c>
      <c r="AE59" s="6">
        <v>0</v>
      </c>
      <c r="AF59" s="4">
        <v>0</v>
      </c>
      <c r="AG59" s="4">
        <v>0</v>
      </c>
      <c r="AH59" s="6">
        <v>0</v>
      </c>
      <c r="AI59" s="4">
        <v>0</v>
      </c>
      <c r="AJ59" s="4">
        <v>0</v>
      </c>
      <c r="AK59" s="6">
        <v>0</v>
      </c>
      <c r="AL59" s="2">
        <v>1.4</v>
      </c>
      <c r="AM59" s="4">
        <v>30.12</v>
      </c>
      <c r="AN59" s="4">
        <v>38.72</v>
      </c>
      <c r="AO59" s="6">
        <v>0</v>
      </c>
      <c r="AP59" s="4">
        <v>8.2910000000000004</v>
      </c>
      <c r="AQ59" s="4">
        <v>13.291</v>
      </c>
      <c r="AR59" s="6">
        <v>0</v>
      </c>
      <c r="AS59" s="4">
        <v>0</v>
      </c>
      <c r="AT59" s="4">
        <v>0</v>
      </c>
      <c r="AU59" s="6">
        <v>0</v>
      </c>
      <c r="AV59" s="2">
        <v>0</v>
      </c>
      <c r="AW59" s="4">
        <v>0</v>
      </c>
      <c r="AX59" s="4">
        <v>0</v>
      </c>
      <c r="AY59" s="6">
        <v>0</v>
      </c>
      <c r="AZ59" s="4">
        <v>0</v>
      </c>
      <c r="BA59" s="4">
        <v>0</v>
      </c>
      <c r="BB59" s="6">
        <v>0</v>
      </c>
      <c r="BC59" s="4">
        <v>0</v>
      </c>
      <c r="BD59" s="4">
        <v>0</v>
      </c>
      <c r="BE59" s="6">
        <v>0</v>
      </c>
      <c r="BI59" s="6">
        <f>IF(AND(BF59&gt;=$L59,BG59&gt;=$M59,BH59&gt;=$N59),1,0)</f>
        <v>0</v>
      </c>
      <c r="BL59" s="6">
        <f>IF(AND(BJ59&gt;=$O59,BK59&gt;=$P59),1,0)</f>
        <v>0</v>
      </c>
      <c r="BO59" s="6">
        <f>IF(AND(BM59&gt;=$O59,BN59&gt;=$P59),1,0)</f>
        <v>0</v>
      </c>
    </row>
    <row r="60" spans="1:77" x14ac:dyDescent="0.3">
      <c r="A60" t="s">
        <v>619</v>
      </c>
      <c r="B60" t="s">
        <v>620</v>
      </c>
      <c r="C60" s="34">
        <v>2004</v>
      </c>
      <c r="D60" s="24">
        <v>16</v>
      </c>
      <c r="E60" t="s">
        <v>587</v>
      </c>
      <c r="F60" s="1" t="s">
        <v>98</v>
      </c>
      <c r="G60" t="s">
        <v>515</v>
      </c>
      <c r="H60" s="6">
        <f>U60+AE60+AO60+AY60+BI60+BS60</f>
        <v>0</v>
      </c>
      <c r="I60" s="6">
        <f>X60+AA60+AH60+AK60+AR60+AU60+BB60+BE60+BL60+BO60+BV60+BY60</f>
        <v>0</v>
      </c>
      <c r="J60" s="24" t="str">
        <f>IF(AND(H60&gt;0,I60&gt;0,K60&gt;=Q60),"Ja","Nein")</f>
        <v>Nein</v>
      </c>
      <c r="K60" s="4">
        <f>MAX(T60,AD60,AN60,AX60,BH60,BR60)+LARGE((T60,AD60,AN60,AX60,BH60,BR60),2)+MAX(W60,Z60,AG60,AJ60,AQ60,AT60,BA60,BD60,BK60,BN60,BU60,BX60)+LARGE((W60,Z60,AG60,AJ60,AQ60,AT60,BA60,BD60,BK60,BN60,BU60,BX60),2)</f>
        <v>51.100999999999992</v>
      </c>
      <c r="L60" s="2">
        <f>VLOOKUP(C60,Quali_M[#All],4,0)</f>
        <v>0</v>
      </c>
      <c r="M60" s="4">
        <f>VLOOKUP(C60,Quali_M[#All],5,0)</f>
        <v>33</v>
      </c>
      <c r="N60" s="4">
        <f>VLOOKUP(C60,Quali_M[#All],6,0)</f>
        <v>42.5</v>
      </c>
      <c r="O60" s="4">
        <f>VLOOKUP(C60,Quali_M[#All],7,0)</f>
        <v>30.8</v>
      </c>
      <c r="P60" s="4">
        <f>VLOOKUP(C60,Quali_M[#All],8,0)</f>
        <v>50.1</v>
      </c>
      <c r="Q60" s="4">
        <f>VLOOKUP(C60,Quali_M[#All],9,0)</f>
        <v>185.2</v>
      </c>
      <c r="R60" s="2">
        <v>0</v>
      </c>
      <c r="S60" s="4">
        <v>0</v>
      </c>
      <c r="T60" s="4">
        <v>0</v>
      </c>
      <c r="U60" s="6">
        <f>IF(AND(R60&gt;=$L60,S60&gt;=$M60,T60&gt;=$N60),1,0)</f>
        <v>0</v>
      </c>
      <c r="V60" s="4">
        <v>0</v>
      </c>
      <c r="W60" s="4">
        <v>0</v>
      </c>
      <c r="X60" s="6">
        <f>IF(AND(V60&gt;=$O60,W60&gt;=$P60),1,0)</f>
        <v>0</v>
      </c>
      <c r="Y60" s="4">
        <v>0</v>
      </c>
      <c r="Z60" s="4">
        <v>0</v>
      </c>
      <c r="AA60" s="6">
        <f>IF(AND(Y60&gt;=$O60,Z60&gt;=$P60),1,0)</f>
        <v>0</v>
      </c>
      <c r="AB60" s="2">
        <v>0</v>
      </c>
      <c r="AC60" s="4">
        <v>0</v>
      </c>
      <c r="AD60" s="4">
        <v>0</v>
      </c>
      <c r="AE60" s="6">
        <f>IF(AND(AB60&gt;=$L60,AC60&gt;=$M60,AD60&gt;=$N60),1,0)</f>
        <v>0</v>
      </c>
      <c r="AF60" s="4">
        <v>0</v>
      </c>
      <c r="AG60" s="4">
        <v>0</v>
      </c>
      <c r="AH60" s="6">
        <f>IF(AND(AF60&gt;=$O60,AG60&gt;=$P60),1,0)</f>
        <v>0</v>
      </c>
      <c r="AI60" s="4">
        <v>0</v>
      </c>
      <c r="AJ60" s="4">
        <v>0</v>
      </c>
      <c r="AK60" s="6">
        <f>IF(AND(AI60&gt;=$O60,AJ60&gt;=$P60),1,0)</f>
        <v>0</v>
      </c>
      <c r="AL60" s="2">
        <v>0</v>
      </c>
      <c r="AM60" s="4">
        <v>0</v>
      </c>
      <c r="AN60" s="4">
        <v>0</v>
      </c>
      <c r="AO60" s="6">
        <f>IF(AND(AL60&gt;=$L60,AM60&gt;=$M60,AN60&gt;=$N60),1,0)</f>
        <v>0</v>
      </c>
      <c r="AP60" s="4">
        <v>0</v>
      </c>
      <c r="AQ60" s="4">
        <v>0</v>
      </c>
      <c r="AR60" s="6">
        <f>IF(AND(AP60&gt;=$O60,AQ60&gt;=$P60),1,0)</f>
        <v>0</v>
      </c>
      <c r="AS60" s="4">
        <v>0</v>
      </c>
      <c r="AT60" s="4">
        <v>0</v>
      </c>
      <c r="AU60" s="6">
        <f>IF(AND(AS60&gt;=$O60,AT60&gt;=$P60),1,0)</f>
        <v>0</v>
      </c>
      <c r="AV60" s="2">
        <v>0</v>
      </c>
      <c r="AW60" s="4">
        <v>28.854999999999997</v>
      </c>
      <c r="AX60" s="4">
        <v>38.254999999999995</v>
      </c>
      <c r="AY60" s="6">
        <v>0</v>
      </c>
      <c r="AZ60" s="4">
        <v>7.9459999999999997</v>
      </c>
      <c r="BA60" s="4">
        <v>12.845999999999998</v>
      </c>
      <c r="BB60" s="6">
        <v>0</v>
      </c>
      <c r="BC60" s="4">
        <v>0</v>
      </c>
      <c r="BD60" s="4">
        <v>0</v>
      </c>
      <c r="BE60" s="6">
        <v>0</v>
      </c>
    </row>
    <row r="61" spans="1:77" x14ac:dyDescent="0.3">
      <c r="A61" t="s">
        <v>278</v>
      </c>
      <c r="B61" t="s">
        <v>279</v>
      </c>
      <c r="C61" s="24">
        <v>2002</v>
      </c>
      <c r="D61" s="24">
        <v>18</v>
      </c>
      <c r="E61" t="s">
        <v>280</v>
      </c>
      <c r="F61" s="1" t="s">
        <v>98</v>
      </c>
      <c r="G61" t="s">
        <v>240</v>
      </c>
      <c r="H61" s="6">
        <f>U61+AE61+AO61+AY61+BI61+BS61</f>
        <v>0</v>
      </c>
      <c r="I61" s="6">
        <f>X61+AA61+AH61+AK61+AR61+AU61+BB61+BE61+BL61+BO61+BV61+BY61</f>
        <v>0</v>
      </c>
      <c r="J61" s="24" t="str">
        <f>IF(AND(H61&gt;0,I61&gt;0,K61&gt;=Q61),"Ja","Nein")</f>
        <v>Nein</v>
      </c>
      <c r="K61" s="4">
        <f>MAX(T61,AD61,AN61,AX61,BH61,BR61)+LARGE((T61,AD61,AN61,AX61,BH61,BR61),2)+MAX(W61,Z61,AG61,AJ61,AQ61,AT61,BA61,BD61,BK61,BN61,BU61,BX61)+LARGE((W61,Z61,AG61,AJ61,AQ61,AT61,BA61,BD61,BK61,BN61,BU61,BX61),2)</f>
        <v>50.649000000000001</v>
      </c>
      <c r="L61" s="2">
        <f>VLOOKUP(C61,Quali_M[#All],4,0)</f>
        <v>1.5</v>
      </c>
      <c r="M61" s="4">
        <f>VLOOKUP(C61,Quali_M[#All],5,0)</f>
        <v>33.799999999999997</v>
      </c>
      <c r="N61" s="4">
        <f>VLOOKUP(C61,Quali_M[#All],6,0)</f>
        <v>44.8</v>
      </c>
      <c r="O61" s="4">
        <f>VLOOKUP(C61,Quali_M[#All],7,0)</f>
        <v>31.2</v>
      </c>
      <c r="P61" s="4">
        <f>VLOOKUP(C61,Quali_M[#All],8,0)</f>
        <v>52.5</v>
      </c>
      <c r="Q61" s="4">
        <f>VLOOKUP(C61,Quali_M[#All],9,0)</f>
        <v>194.6</v>
      </c>
      <c r="R61" s="2">
        <v>1.6</v>
      </c>
      <c r="S61" s="4">
        <v>30.380000000000003</v>
      </c>
      <c r="T61" s="4">
        <v>41.18</v>
      </c>
      <c r="U61" s="6">
        <v>0</v>
      </c>
      <c r="V61" s="4">
        <v>5.7690000000000001</v>
      </c>
      <c r="W61" s="4">
        <v>9.4689999999999994</v>
      </c>
      <c r="X61" s="6">
        <v>0</v>
      </c>
      <c r="Y61" s="4">
        <v>0</v>
      </c>
      <c r="Z61" s="4">
        <v>0</v>
      </c>
      <c r="AA61" s="6">
        <v>0</v>
      </c>
      <c r="AB61" s="2">
        <v>0</v>
      </c>
      <c r="AC61" s="4">
        <v>0</v>
      </c>
      <c r="AD61" s="4">
        <v>0</v>
      </c>
      <c r="AE61" s="6">
        <v>0</v>
      </c>
      <c r="AF61" s="4">
        <v>0</v>
      </c>
      <c r="AG61" s="4">
        <v>0</v>
      </c>
      <c r="AH61" s="6">
        <v>0</v>
      </c>
      <c r="AI61" s="4">
        <v>0</v>
      </c>
      <c r="AJ61" s="4">
        <v>0</v>
      </c>
      <c r="AK61" s="6">
        <v>0</v>
      </c>
      <c r="AL61" s="2">
        <v>0</v>
      </c>
      <c r="AM61" s="4">
        <v>0</v>
      </c>
      <c r="AN61" s="4">
        <v>0</v>
      </c>
      <c r="AO61" s="6">
        <v>0</v>
      </c>
      <c r="AP61" s="4">
        <v>0</v>
      </c>
      <c r="AQ61" s="4">
        <v>0</v>
      </c>
      <c r="AR61" s="6">
        <v>0</v>
      </c>
      <c r="AS61" s="4">
        <v>0</v>
      </c>
      <c r="AT61" s="4">
        <v>0</v>
      </c>
      <c r="AU61" s="6">
        <v>0</v>
      </c>
      <c r="AV61" s="2">
        <v>0</v>
      </c>
      <c r="AW61" s="4">
        <v>0</v>
      </c>
      <c r="AX61" s="4">
        <v>0</v>
      </c>
      <c r="AY61" s="6">
        <v>0</v>
      </c>
      <c r="AZ61" s="4">
        <v>0</v>
      </c>
      <c r="BA61" s="4">
        <v>0</v>
      </c>
      <c r="BB61" s="6">
        <v>0</v>
      </c>
      <c r="BC61" s="4">
        <v>0</v>
      </c>
      <c r="BD61" s="4">
        <v>0</v>
      </c>
      <c r="BE61" s="6">
        <v>0</v>
      </c>
      <c r="BI61" s="6">
        <f>IF(AND(BF61&gt;=$L61,BG61&gt;=$M61,BH61&gt;=$N61),1,0)</f>
        <v>0</v>
      </c>
      <c r="BL61" s="6">
        <f>IF(AND(BJ61&gt;=$O61,BK61&gt;=$P61),1,0)</f>
        <v>0</v>
      </c>
      <c r="BO61" s="6">
        <f>IF(AND(BM61&gt;=$O61,BN61&gt;=$P61),1,0)</f>
        <v>0</v>
      </c>
    </row>
    <row r="62" spans="1:77" x14ac:dyDescent="0.3">
      <c r="A62" t="s">
        <v>558</v>
      </c>
      <c r="B62" t="s">
        <v>607</v>
      </c>
      <c r="C62" s="34">
        <v>2001</v>
      </c>
      <c r="D62" s="24">
        <v>19</v>
      </c>
      <c r="E62" t="s">
        <v>546</v>
      </c>
      <c r="F62" s="1" t="s">
        <v>98</v>
      </c>
      <c r="G62" t="s">
        <v>524</v>
      </c>
      <c r="H62" s="6">
        <f>U62+AE62+AO62+AY62+BI62+BS62</f>
        <v>0</v>
      </c>
      <c r="I62" s="6">
        <f>X62+AA62+AH62+AK62+AR62+AU62+BB62+BE62+BL62+BO62+BV62+BY62</f>
        <v>0</v>
      </c>
      <c r="J62" s="24" t="str">
        <f>IF(AND(H62&gt;0,I62&gt;0,K62&gt;=Q62),"Ja","Nein")</f>
        <v>Nein</v>
      </c>
      <c r="K62" s="4">
        <f>MAX(T62,AD62,AN62,AX62,BH62,BR62)+LARGE((T62,AD62,AN62,AX62,BH62,BR62),2)+MAX(W62,Z62,AG62,AJ62,AQ62,AT62,BA62,BD62,BK62,BN62,BU62,BX62)+LARGE((W62,Z62,AG62,AJ62,AQ62,AT62,BA62,BD62,BK62,BN62,BU62,BX62),2)</f>
        <v>50.147000000000006</v>
      </c>
      <c r="L62" s="2">
        <f>VLOOKUP(C62,Quali_M[#All],4,0)</f>
        <v>1.8</v>
      </c>
      <c r="M62" s="4">
        <f>VLOOKUP(C62,Quali_M[#All],5,0)</f>
        <v>34.200000000000003</v>
      </c>
      <c r="N62" s="4">
        <f>VLOOKUP(C62,Quali_M[#All],6,0)</f>
        <v>45.5</v>
      </c>
      <c r="O62" s="4">
        <f>VLOOKUP(C62,Quali_M[#All],7,0)</f>
        <v>31.4</v>
      </c>
      <c r="P62" s="4">
        <f>VLOOKUP(C62,Quali_M[#All],8,0)</f>
        <v>53.7</v>
      </c>
      <c r="Q62" s="4">
        <f>VLOOKUP(C62,Quali_M[#All],9,0)</f>
        <v>198.4</v>
      </c>
      <c r="R62" s="2">
        <v>0</v>
      </c>
      <c r="S62" s="4">
        <v>0</v>
      </c>
      <c r="T62" s="4">
        <v>0</v>
      </c>
      <c r="U62" s="6">
        <f>IF(AND(R62&gt;=$L62,S62&gt;=$M62,T62&gt;=$N62),1,0)</f>
        <v>0</v>
      </c>
      <c r="V62" s="4">
        <v>0</v>
      </c>
      <c r="W62" s="4">
        <v>0</v>
      </c>
      <c r="X62" s="6">
        <f>IF(AND(V62&gt;=$O62,W62&gt;=$P62),1,0)</f>
        <v>0</v>
      </c>
      <c r="Y62" s="4">
        <v>0</v>
      </c>
      <c r="Z62" s="4">
        <v>0</v>
      </c>
      <c r="AA62" s="6">
        <f>IF(AND(Y62&gt;=$O62,Z62&gt;=$P62),1,0)</f>
        <v>0</v>
      </c>
      <c r="AB62" s="2">
        <v>0</v>
      </c>
      <c r="AC62" s="4">
        <v>0</v>
      </c>
      <c r="AD62" s="4">
        <v>0</v>
      </c>
      <c r="AE62" s="6">
        <f>IF(AND(AB62&gt;=$L62,AC62&gt;=$M62,AD62&gt;=$N62),1,0)</f>
        <v>0</v>
      </c>
      <c r="AF62" s="4">
        <v>0</v>
      </c>
      <c r="AG62" s="4">
        <v>0</v>
      </c>
      <c r="AH62" s="6">
        <f>IF(AND(AF62&gt;=$O62,AG62&gt;=$P62),1,0)</f>
        <v>0</v>
      </c>
      <c r="AI62" s="4">
        <v>0</v>
      </c>
      <c r="AJ62" s="4">
        <v>0</v>
      </c>
      <c r="AK62" s="6">
        <f>IF(AND(AI62&gt;=$O62,AJ62&gt;=$P62),1,0)</f>
        <v>0</v>
      </c>
      <c r="AL62" s="2">
        <v>0</v>
      </c>
      <c r="AM62" s="4">
        <v>0</v>
      </c>
      <c r="AN62" s="4">
        <v>0</v>
      </c>
      <c r="AO62" s="6">
        <f>IF(AND(AL62&gt;=$L62,AM62&gt;=$M62,AN62&gt;=$N62),1,0)</f>
        <v>0</v>
      </c>
      <c r="AP62" s="4">
        <v>0</v>
      </c>
      <c r="AQ62" s="4">
        <v>0</v>
      </c>
      <c r="AR62" s="6">
        <f>IF(AND(AP62&gt;=$O62,AQ62&gt;=$P62),1,0)</f>
        <v>0</v>
      </c>
      <c r="AS62" s="4">
        <v>0</v>
      </c>
      <c r="AT62" s="4">
        <v>0</v>
      </c>
      <c r="AU62" s="6">
        <f>IF(AND(AS62&gt;=$O62,AT62&gt;=$P62),1,0)</f>
        <v>0</v>
      </c>
      <c r="AV62" s="2">
        <v>2.7</v>
      </c>
      <c r="AW62" s="4">
        <v>33.475000000000001</v>
      </c>
      <c r="AX62" s="4">
        <v>45.775000000000006</v>
      </c>
      <c r="AY62" s="6">
        <v>0</v>
      </c>
      <c r="AZ62" s="4">
        <v>3.0720000000000001</v>
      </c>
      <c r="BA62" s="4">
        <v>4.3719999999999999</v>
      </c>
      <c r="BB62" s="6">
        <v>0</v>
      </c>
      <c r="BC62" s="4">
        <v>0</v>
      </c>
      <c r="BD62" s="4">
        <v>0</v>
      </c>
      <c r="BE62" s="6">
        <v>0</v>
      </c>
    </row>
  </sheetData>
  <sheetProtection sheet="1" objects="1" scenarios="1"/>
  <autoFilter ref="A2:BO41" xr:uid="{A9B2BD52-47DA-437B-9D67-A0B708A53D01}">
    <sortState xmlns:xlrd2="http://schemas.microsoft.com/office/spreadsheetml/2017/richdata2" ref="A4:BO62">
      <sortCondition ref="J2:J41"/>
    </sortState>
  </autoFilter>
  <mergeCells count="14">
    <mergeCell ref="H1:J1"/>
    <mergeCell ref="BP1:BY1"/>
    <mergeCell ref="A1:A2"/>
    <mergeCell ref="B1:B2"/>
    <mergeCell ref="C1:C2"/>
    <mergeCell ref="D1:D2"/>
    <mergeCell ref="E1:E2"/>
    <mergeCell ref="BF1:BO1"/>
    <mergeCell ref="K1:K2"/>
    <mergeCell ref="L1:P1"/>
    <mergeCell ref="R1:AA1"/>
    <mergeCell ref="AB1:AK1"/>
    <mergeCell ref="AL1:AU1"/>
    <mergeCell ref="AV1:BE1"/>
  </mergeCells>
  <conditionalFormatting sqref="H3:I1048576">
    <cfRule type="cellIs" dxfId="4" priority="13" operator="greaterThan">
      <formula>0</formula>
    </cfRule>
  </conditionalFormatting>
  <conditionalFormatting sqref="J1:J1048576">
    <cfRule type="containsText" dxfId="3" priority="12" operator="containsText" text="Ja">
      <formula>NOT(ISERROR(SEARCH("Ja",J1)))</formula>
    </cfRule>
  </conditionalFormatting>
  <conditionalFormatting sqref="AU1:AU41 BI1:BI1048576 BL1:BL1048576 BO1:BO1048576 BS1:BS1048576 BV1:BV1048576 BY1:BY1048576 AE1:AE1048576 AH1:AH1048576 AK1:AK1048576 AO1:AO1048576 AR1:AR1048576 AU52:AU1048576 U1:U1048576 X1:X1048576 AA1:AA1048576 AY1:AY1048576 BB1:BB1048576 BE1:BE1048576">
    <cfRule type="cellIs" dxfId="2" priority="10" operator="equal">
      <formula>1</formula>
    </cfRule>
  </conditionalFormatting>
  <conditionalFormatting sqref="AU42:AU51">
    <cfRule type="cellIs" dxfId="1" priority="8" operator="equal">
      <formula>1</formula>
    </cfRule>
  </conditionalFormatting>
  <conditionalFormatting sqref="G52:G62">
    <cfRule type="duplicateValues" dxfId="0" priority="187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Vergleichswerte</vt:lpstr>
      <vt:lpstr>Gesamtliste</vt:lpstr>
      <vt:lpstr>W_bis_21</vt:lpstr>
      <vt:lpstr>M_bis_21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2019-09-13T20:46:10Z</dcterms:modified>
</cp:coreProperties>
</file>