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8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1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1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17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</t>
        </r>
      </text>
    </comment>
    <comment ref="B20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6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29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35" authorId="0">
      <text>
        <r>
          <rPr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38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47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50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5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56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6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69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5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78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
</t>
        </r>
      </text>
    </comment>
    <comment ref="B8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<sst xmlns="http://schemas.openxmlformats.org/spreadsheetml/2006/main" count="185" uniqueCount="80">
  <si>
    <t xml:space="preserve">Trampolin - Ligaprotokoll</t>
  </si>
  <si>
    <t xml:space="preserve">Bundesliga</t>
  </si>
  <si>
    <t xml:space="preserve">WK-P</t>
  </si>
  <si>
    <t xml:space="preserve">DG-P</t>
  </si>
  <si>
    <t xml:space="preserve">Wertung</t>
  </si>
  <si>
    <t xml:space="preserve">Datum</t>
  </si>
  <si>
    <t xml:space="preserve">Team 1</t>
  </si>
  <si>
    <t xml:space="preserve">SC Cottbus</t>
  </si>
  <si>
    <t xml:space="preserve">Ort</t>
  </si>
  <si>
    <t xml:space="preserve">Grasdorf</t>
  </si>
  <si>
    <t xml:space="preserve">Team 2</t>
  </si>
  <si>
    <t xml:space="preserve">SV Brackwede</t>
  </si>
  <si>
    <t xml:space="preserve">Team 3</t>
  </si>
  <si>
    <t xml:space="preserve">Start-Nr.</t>
  </si>
  <si>
    <t xml:space="preserve">AK</t>
  </si>
  <si>
    <t xml:space="preserve">Name</t>
  </si>
  <si>
    <t xml:space="preserve">Jg.</t>
  </si>
  <si>
    <t xml:space="preserve">Geschlecht</t>
  </si>
  <si>
    <t xml:space="preserve">Kari1</t>
  </si>
  <si>
    <t xml:space="preserve">Kari2</t>
  </si>
  <si>
    <t xml:space="preserve">Kari3</t>
  </si>
  <si>
    <t xml:space="preserve">Kari4</t>
  </si>
  <si>
    <t xml:space="preserve">Kari5</t>
  </si>
  <si>
    <t xml:space="preserve">Ausf</t>
  </si>
  <si>
    <t xml:space="preserve">HD</t>
  </si>
  <si>
    <t xml:space="preserve">Schw</t>
  </si>
  <si>
    <t xml:space="preserve">ToF</t>
  </si>
  <si>
    <t xml:space="preserve">End-Wertungen</t>
  </si>
  <si>
    <t xml:space="preserve">GESAMT</t>
  </si>
  <si>
    <t xml:space="preserve">Rang</t>
  </si>
  <si>
    <t xml:space="preserve">Cup</t>
  </si>
  <si>
    <t xml:space="preserve">Pflicht</t>
  </si>
  <si>
    <t xml:space="preserve">Kür1</t>
  </si>
  <si>
    <t xml:space="preserve">Kür2</t>
  </si>
  <si>
    <t xml:space="preserve">m</t>
  </si>
  <si>
    <t xml:space="preserve">männlich</t>
  </si>
  <si>
    <t xml:space="preserve">Pfl.</t>
  </si>
  <si>
    <t xml:space="preserve">Viona Maxin Totzke</t>
  </si>
  <si>
    <t xml:space="preserve">w</t>
  </si>
  <si>
    <t xml:space="preserve">weiblich</t>
  </si>
  <si>
    <t xml:space="preserve">1.Kür</t>
  </si>
  <si>
    <t xml:space="preserve">Faktor ToF</t>
  </si>
  <si>
    <t xml:space="preserve">2.Kür</t>
  </si>
  <si>
    <t xml:space="preserve">Faktor SW</t>
  </si>
  <si>
    <t xml:space="preserve">Jacob Bubner</t>
  </si>
  <si>
    <t xml:space="preserve">Felix Hartmann</t>
  </si>
  <si>
    <t xml:space="preserve">Isabell Baumann</t>
  </si>
  <si>
    <t xml:space="preserve">Max Budde</t>
  </si>
  <si>
    <t xml:space="preserve">x</t>
  </si>
  <si>
    <t xml:space="preserve">Caio Lauxtermann</t>
  </si>
  <si>
    <t xml:space="preserve">Lena Jentsch</t>
  </si>
  <si>
    <t xml:space="preserve">Lars Garmann</t>
  </si>
  <si>
    <t xml:space="preserve">1. Kür</t>
  </si>
  <si>
    <t xml:space="preserve">Janis Flottmann</t>
  </si>
  <si>
    <t xml:space="preserve">Emilie Volikova</t>
  </si>
  <si>
    <t xml:space="preserve">Luka Frey</t>
  </si>
  <si>
    <t xml:space="preserve">Nils Kwaßny</t>
  </si>
  <si>
    <t xml:space="preserve">Alonka Volikova</t>
  </si>
  <si>
    <t xml:space="preserve">Jochen Redekop</t>
  </si>
  <si>
    <t xml:space="preserve">WKL</t>
  </si>
  <si>
    <t xml:space="preserve">Jan-Eric Gesing</t>
  </si>
  <si>
    <t xml:space="preserve">VfL Grasdorf</t>
  </si>
  <si>
    <t xml:space="preserve">H1</t>
  </si>
  <si>
    <t xml:space="preserve">Silke Henning</t>
  </si>
  <si>
    <t xml:space="preserve">Neutral</t>
  </si>
  <si>
    <t xml:space="preserve">H2</t>
  </si>
  <si>
    <t xml:space="preserve">Martin Ruzicka</t>
  </si>
  <si>
    <t xml:space="preserve">H3</t>
  </si>
  <si>
    <t xml:space="preserve">Oksana Verbytska</t>
  </si>
  <si>
    <t xml:space="preserve">H4</t>
  </si>
  <si>
    <t xml:space="preserve">Alexander Frowein</t>
  </si>
  <si>
    <t xml:space="preserve">TV Voerde</t>
  </si>
  <si>
    <t xml:space="preserve">Thomas Fürstenberg</t>
  </si>
  <si>
    <t xml:space="preserve">SW1</t>
  </si>
  <si>
    <t xml:space="preserve">Tony Rietschel</t>
  </si>
  <si>
    <t xml:space="preserve">SW2</t>
  </si>
  <si>
    <t xml:space="preserve">Vladimir Volikov</t>
  </si>
  <si>
    <t xml:space="preserve">Computer</t>
  </si>
  <si>
    <t xml:space="preserve">Michael Brosig</t>
  </si>
  <si>
    <t xml:space="preserve">Protokoll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</si>
</sst>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0.0"/>
    <numFmt numFmtId="167" formatCode="0.00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969696"/>
      <name val="Arial"/>
      <family val="2"/>
      <charset val="1"/>
    </font>
    <font>
      <b val="true"/>
      <sz val="20"/>
      <name val="Arial"/>
      <family val="2"/>
      <charset val="1"/>
    </font>
    <font>
      <b val="true"/>
      <i val="true"/>
      <sz val="16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color rgb="FF969696"/>
      <name val="Arial"/>
      <family val="2"/>
      <charset val="1"/>
    </font>
    <font>
      <b val="true"/>
      <sz val="12"/>
      <name val="Arial"/>
      <family val="2"/>
      <charset val="1"/>
    </font>
    <font>
      <sz val="14"/>
      <name val="Arial"/>
      <family val="2"/>
      <charset val="1"/>
    </font>
    <font>
      <sz val="14"/>
      <color rgb="FF969696"/>
      <name val="Arial"/>
      <family val="2"/>
      <charset val="1"/>
    </font>
    <font>
      <b val="true"/>
      <sz val="10"/>
      <color rgb="FF969696"/>
      <name val="Arial"/>
      <family val="2"/>
      <charset val="1"/>
    </font>
    <font>
      <sz val="10"/>
      <color rgb="FFC0C0C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E2F0D9"/>
      </patternFill>
    </fill>
    <fill>
      <patternFill patternType="solid">
        <fgColor rgb="FFFFCC00"/>
        <bgColor rgb="FFFFFF00"/>
      </patternFill>
    </fill>
    <fill>
      <patternFill patternType="solid">
        <fgColor rgb="FFE2F0D9"/>
        <bgColor rgb="FFCC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2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2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7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7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0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8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F0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7" topLeftCell="G26" activePane="bottomRight" state="frozen"/>
      <selection pane="topLeft" activeCell="A1" activeCellId="0" sqref="A1"/>
      <selection pane="topRight" activeCell="G1" activeCellId="0" sqref="G1"/>
      <selection pane="bottomLeft" activeCell="A26" activeCellId="0" sqref="A26"/>
      <selection pane="bottomRight" activeCell="M48" activeCellId="0" sqref="M48"/>
    </sheetView>
  </sheetViews>
  <sheetFormatPr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3.42"/>
    <col collapsed="false" customWidth="true" hidden="false" outlineLevel="0" max="3" min="3" style="0" width="19.71"/>
    <col collapsed="false" customWidth="true" hidden="false" outlineLevel="0" max="4" min="4" style="0" width="3.86"/>
    <col collapsed="false" customWidth="true" hidden="false" outlineLevel="0" max="5" min="5" style="0" width="1.85"/>
    <col collapsed="false" customWidth="true" hidden="false" outlineLevel="0" max="6" min="6" style="0" width="10.42"/>
    <col collapsed="false" customWidth="true" hidden="false" outlineLevel="0" max="7" min="7" style="0" width="5.7"/>
    <col collapsed="false" customWidth="true" hidden="false" outlineLevel="0" max="8" min="8" style="0" width="6.15"/>
    <col collapsed="false" customWidth="true" hidden="false" outlineLevel="0" max="9" min="9" style="0" width="5.86"/>
    <col collapsed="false" customWidth="true" hidden="false" outlineLevel="0" max="10" min="10" style="0" width="6.28"/>
    <col collapsed="false" customWidth="true" hidden="true" outlineLevel="0" max="11" min="11" style="0" width="6.28"/>
    <col collapsed="false" customWidth="true" hidden="false" outlineLevel="0" max="12" min="12" style="0" width="6.28"/>
    <col collapsed="false" customWidth="true" hidden="false" outlineLevel="0" max="14" min="13" style="0" width="7.42"/>
    <col collapsed="false" customWidth="true" hidden="false" outlineLevel="0" max="15" min="15" style="0" width="8.86"/>
    <col collapsed="false" customWidth="true" hidden="false" outlineLevel="0" max="16" min="16" style="0" width="8.29"/>
    <col collapsed="false" customWidth="true" hidden="false" outlineLevel="0" max="17" min="17" style="0" width="8.14"/>
    <col collapsed="false" customWidth="true" hidden="false" outlineLevel="0" max="18" min="18" style="0" width="9.14"/>
    <col collapsed="false" customWidth="true" hidden="false" outlineLevel="0" max="19" min="19" style="0" width="2.42"/>
    <col collapsed="false" customWidth="true" hidden="false" outlineLevel="0" max="20" min="20" style="0" width="5.7"/>
    <col collapsed="false" customWidth="true" hidden="false" outlineLevel="0" max="21" min="21" style="0" width="6.42"/>
    <col collapsed="false" customWidth="true" hidden="true" outlineLevel="0" max="22" min="22" style="1" width="8.14"/>
    <col collapsed="false" customWidth="true" hidden="true" outlineLevel="0" max="24" min="23" style="1" width="6.42"/>
    <col collapsed="false" customWidth="true" hidden="true" outlineLevel="0" max="25" min="25" style="1" width="5.01"/>
    <col collapsed="false" customWidth="true" hidden="true" outlineLevel="0" max="26" min="26" style="1" width="3.14"/>
    <col collapsed="false" customWidth="true" hidden="true" outlineLevel="0" max="27" min="27" style="1" width="2.29"/>
    <col collapsed="false" customWidth="true" hidden="true" outlineLevel="0" max="28" min="28" style="1" width="6.71"/>
    <col collapsed="false" customWidth="true" hidden="true" outlineLevel="0" max="29" min="29" style="1" width="15.15"/>
    <col collapsed="false" customWidth="false" hidden="false" outlineLevel="0" max="1025" min="30" style="0" width="11.4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="7" customFormat="true" ht="20.25" hidden="false" customHeight="false" outlineLevel="0" collapsed="false">
      <c r="A3" s="3" t="s">
        <v>1</v>
      </c>
      <c r="B3" s="3"/>
      <c r="C3" s="3"/>
      <c r="D3" s="3"/>
      <c r="E3" s="3"/>
      <c r="F3" s="4"/>
      <c r="G3" s="5" t="s">
        <v>2</v>
      </c>
      <c r="H3" s="5" t="s">
        <v>3</v>
      </c>
      <c r="I3" s="6" t="s">
        <v>4</v>
      </c>
      <c r="J3" s="6"/>
      <c r="O3" s="7" t="s">
        <v>5</v>
      </c>
      <c r="P3" s="8" t="n">
        <v>43590</v>
      </c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</row>
    <row r="4" s="7" customFormat="true" ht="18.75" hidden="false" customHeight="false" outlineLevel="0" collapsed="false">
      <c r="A4" s="10" t="s">
        <v>6</v>
      </c>
      <c r="B4" s="11" t="s">
        <v>7</v>
      </c>
      <c r="C4" s="11"/>
      <c r="D4" s="11"/>
      <c r="E4" s="11"/>
      <c r="F4" s="11"/>
      <c r="G4" s="12" t="n">
        <f aca="false">IF(I4=LARGE(I4:I6,1),4,IF(I4=LARGE(I4:I6,2),2,0))</f>
        <v>4</v>
      </c>
      <c r="H4" s="12" t="n">
        <f aca="false">I32+L32+Q32</f>
        <v>12</v>
      </c>
      <c r="I4" s="13" t="n">
        <f aca="false">R32</f>
        <v>596.4</v>
      </c>
      <c r="J4" s="13"/>
      <c r="O4" s="7" t="s">
        <v>8</v>
      </c>
      <c r="P4" s="14" t="s">
        <v>9</v>
      </c>
      <c r="Q4" s="14"/>
      <c r="R4" s="14"/>
      <c r="S4" s="14"/>
      <c r="T4" s="14"/>
      <c r="U4" s="14"/>
      <c r="V4" s="9"/>
      <c r="W4" s="9"/>
      <c r="X4" s="9"/>
      <c r="Y4" s="9"/>
      <c r="Z4" s="9"/>
      <c r="AA4" s="9"/>
      <c r="AB4" s="9"/>
      <c r="AC4" s="9"/>
    </row>
    <row r="5" s="7" customFormat="true" ht="18.75" hidden="false" customHeight="false" outlineLevel="0" collapsed="false">
      <c r="A5" s="10" t="s">
        <v>10</v>
      </c>
      <c r="B5" s="15" t="s">
        <v>11</v>
      </c>
      <c r="C5" s="15"/>
      <c r="D5" s="15"/>
      <c r="E5" s="15"/>
      <c r="F5" s="15"/>
      <c r="G5" s="12" t="n">
        <f aca="false">IF(I5=LARGE(I4:I6,1),4,IF(I5=LARGE(I4:I6,2),2,0))</f>
        <v>2</v>
      </c>
      <c r="H5" s="12" t="n">
        <f aca="false">I33+L33+Q33</f>
        <v>6</v>
      </c>
      <c r="I5" s="13" t="n">
        <f aca="false">R33</f>
        <v>580.71</v>
      </c>
      <c r="J5" s="13"/>
      <c r="P5" s="16"/>
      <c r="V5" s="9"/>
      <c r="W5" s="9"/>
      <c r="X5" s="9"/>
      <c r="Y5" s="9"/>
      <c r="Z5" s="9"/>
      <c r="AA5" s="9"/>
      <c r="AB5" s="9"/>
      <c r="AC5" s="9"/>
    </row>
    <row r="6" s="20" customFormat="true" ht="19.5" hidden="false" customHeight="false" outlineLevel="0" collapsed="false">
      <c r="A6" s="17" t="s">
        <v>12</v>
      </c>
      <c r="B6" s="18"/>
      <c r="C6" s="18"/>
      <c r="D6" s="18"/>
      <c r="E6" s="18"/>
      <c r="F6" s="18"/>
      <c r="G6" s="12" t="n">
        <f aca="false">IF(I6=LARGE(I4:I6,1),4,IF(I6=LARGE(I4:I6,2),2,0))</f>
        <v>0</v>
      </c>
      <c r="H6" s="12" t="n">
        <f aca="false">I34+L34+Q34</f>
        <v>0</v>
      </c>
      <c r="I6" s="19" t="n">
        <f aca="false">R34</f>
        <v>0</v>
      </c>
      <c r="J6" s="19"/>
      <c r="V6" s="21"/>
      <c r="W6" s="21"/>
      <c r="X6" s="21"/>
      <c r="Y6" s="21"/>
      <c r="Z6" s="21"/>
      <c r="AA6" s="21"/>
      <c r="AB6" s="21"/>
      <c r="AC6" s="21"/>
    </row>
    <row r="7" customFormat="false" ht="15.75" hidden="false" customHeight="false" outlineLevel="0" collapsed="false">
      <c r="A7" s="22" t="s">
        <v>13</v>
      </c>
      <c r="B7" s="22" t="s">
        <v>14</v>
      </c>
      <c r="C7" s="22" t="s">
        <v>15</v>
      </c>
      <c r="D7" s="23" t="s">
        <v>16</v>
      </c>
      <c r="E7" s="23"/>
      <c r="F7" s="24" t="s">
        <v>17</v>
      </c>
      <c r="G7" s="24" t="s">
        <v>18</v>
      </c>
      <c r="H7" s="24" t="s">
        <v>19</v>
      </c>
      <c r="I7" s="25" t="s">
        <v>20</v>
      </c>
      <c r="J7" s="25" t="s">
        <v>21</v>
      </c>
      <c r="K7" s="26" t="s">
        <v>22</v>
      </c>
      <c r="L7" s="27" t="s">
        <v>23</v>
      </c>
      <c r="M7" s="22" t="s">
        <v>24</v>
      </c>
      <c r="N7" s="22" t="s">
        <v>25</v>
      </c>
      <c r="O7" s="22" t="s">
        <v>26</v>
      </c>
      <c r="P7" s="28" t="s">
        <v>27</v>
      </c>
      <c r="Q7" s="26"/>
      <c r="R7" s="26" t="s">
        <v>28</v>
      </c>
      <c r="S7" s="26"/>
      <c r="T7" s="28" t="s">
        <v>29</v>
      </c>
      <c r="U7" s="29" t="s">
        <v>30</v>
      </c>
      <c r="V7" s="30" t="s">
        <v>31</v>
      </c>
      <c r="W7" s="30" t="s">
        <v>32</v>
      </c>
      <c r="X7" s="30" t="s">
        <v>33</v>
      </c>
      <c r="AB7" s="1" t="s">
        <v>34</v>
      </c>
      <c r="AC7" s="1" t="s">
        <v>35</v>
      </c>
    </row>
    <row r="8" customFormat="false" ht="15.75" hidden="false" customHeight="false" outlineLevel="0" collapsed="false">
      <c r="A8" s="31" t="s">
        <v>36</v>
      </c>
      <c r="B8" s="32"/>
      <c r="C8" s="33" t="s">
        <v>37</v>
      </c>
      <c r="D8" s="34" t="n">
        <v>2006</v>
      </c>
      <c r="E8" s="34"/>
      <c r="F8" s="35" t="s">
        <v>38</v>
      </c>
      <c r="G8" s="36" t="n">
        <v>7.7</v>
      </c>
      <c r="H8" s="37" t="n">
        <v>7.9</v>
      </c>
      <c r="I8" s="37" t="n">
        <v>7.9</v>
      </c>
      <c r="J8" s="37" t="n">
        <v>7.9</v>
      </c>
      <c r="K8" s="38"/>
      <c r="L8" s="39" t="n">
        <f aca="false">SUM(G8:J8)-(MAX(G8:J8)+MIN(G8:J8))</f>
        <v>15.8</v>
      </c>
      <c r="M8" s="40" t="n">
        <v>9.1</v>
      </c>
      <c r="N8" s="41"/>
      <c r="O8" s="42" t="n">
        <v>14.06</v>
      </c>
      <c r="P8" s="43" t="n">
        <f aca="false">IF(F8="w",ROUND((L8+M8+O8*$AB$9),2),L8+M8+O8)</f>
        <v>40.37</v>
      </c>
      <c r="Q8" s="44" t="n">
        <f aca="false">IF(B8="x",0,P8)</f>
        <v>40.37</v>
      </c>
      <c r="R8" s="45" t="n">
        <f aca="false">Q8+Q9+Q10</f>
        <v>138.3</v>
      </c>
      <c r="S8" s="45"/>
      <c r="T8" s="46" t="n">
        <f aca="false">RANK(Y8,$Y$8:$Y$81)</f>
        <v>11</v>
      </c>
      <c r="U8" s="46" t="n">
        <f aca="false">IF(Z8&lt;0,0,Z8)</f>
        <v>0</v>
      </c>
      <c r="V8" s="47" t="n">
        <f aca="false">Q8</f>
        <v>40.37</v>
      </c>
      <c r="W8" s="47" t="n">
        <f aca="false">Q9</f>
        <v>49.52</v>
      </c>
      <c r="X8" s="47" t="n">
        <f aca="false">Q10</f>
        <v>48.41</v>
      </c>
      <c r="Y8" s="47" t="n">
        <f aca="false">R8</f>
        <v>138.3</v>
      </c>
      <c r="Z8" s="1" t="n">
        <f aca="false">11-T8</f>
        <v>0</v>
      </c>
      <c r="AB8" s="1" t="s">
        <v>38</v>
      </c>
      <c r="AC8" s="1" t="s">
        <v>39</v>
      </c>
    </row>
    <row r="9" customFormat="false" ht="15.75" hidden="false" customHeight="false" outlineLevel="0" collapsed="false">
      <c r="A9" s="31" t="s">
        <v>40</v>
      </c>
      <c r="B9" s="48"/>
      <c r="C9" s="33"/>
      <c r="D9" s="34"/>
      <c r="E9" s="34"/>
      <c r="F9" s="35"/>
      <c r="G9" s="49" t="n">
        <v>7.5</v>
      </c>
      <c r="H9" s="50" t="n">
        <v>7</v>
      </c>
      <c r="I9" s="50" t="n">
        <v>7.4</v>
      </c>
      <c r="J9" s="50" t="n">
        <v>7.2</v>
      </c>
      <c r="K9" s="51"/>
      <c r="L9" s="39" t="n">
        <f aca="false">SUM(G9:J9)-(MAX(G9:J9)+MIN(G9:J9))</f>
        <v>14.6</v>
      </c>
      <c r="M9" s="52" t="n">
        <v>9.5</v>
      </c>
      <c r="N9" s="53" t="n">
        <v>8.4</v>
      </c>
      <c r="O9" s="42" t="n">
        <v>13.565</v>
      </c>
      <c r="P9" s="43" t="n">
        <f aca="false">IF(F8="w",ROUND((L9+M9+O9*$AB$9+N9*$AB$10),2),L9+M9+O9+N9)</f>
        <v>49.52</v>
      </c>
      <c r="Q9" s="44" t="n">
        <f aca="false">IF(B9="x",0,P9)</f>
        <v>49.52</v>
      </c>
      <c r="R9" s="45"/>
      <c r="S9" s="45"/>
      <c r="T9" s="46"/>
      <c r="U9" s="46"/>
      <c r="V9" s="47" t="n">
        <f aca="false">Q11</f>
        <v>43.54</v>
      </c>
      <c r="W9" s="47" t="n">
        <f aca="false">Q12</f>
        <v>51.9</v>
      </c>
      <c r="X9" s="47" t="n">
        <f aca="false">Q13</f>
        <v>51.24</v>
      </c>
      <c r="AB9" s="1" t="n">
        <v>1.1</v>
      </c>
      <c r="AC9" s="1" t="s">
        <v>41</v>
      </c>
    </row>
    <row r="10" customFormat="false" ht="15.75" hidden="false" customHeight="false" outlineLevel="0" collapsed="false">
      <c r="A10" s="54" t="s">
        <v>42</v>
      </c>
      <c r="B10" s="55"/>
      <c r="C10" s="56"/>
      <c r="D10" s="34"/>
      <c r="E10" s="34"/>
      <c r="F10" s="35"/>
      <c r="G10" s="57" t="n">
        <v>7.3</v>
      </c>
      <c r="H10" s="58" t="n">
        <v>6.9</v>
      </c>
      <c r="I10" s="58" t="n">
        <v>7</v>
      </c>
      <c r="J10" s="58" t="n">
        <v>7.1</v>
      </c>
      <c r="K10" s="59"/>
      <c r="L10" s="60" t="n">
        <f aca="false">SUM(G10:J10)-(MAX(G10:J10)+MIN(G10:J10))</f>
        <v>14.1</v>
      </c>
      <c r="M10" s="61" t="n">
        <v>8.9</v>
      </c>
      <c r="N10" s="62" t="n">
        <v>8.4</v>
      </c>
      <c r="O10" s="63" t="n">
        <v>13.55</v>
      </c>
      <c r="P10" s="64" t="n">
        <f aca="false">IF(F8="w",ROUND((L10+M10+O10*$AB$9+N10*$AB$10),2),L10+M10+O10+N10)</f>
        <v>48.41</v>
      </c>
      <c r="Q10" s="65" t="n">
        <f aca="false">IF(B10="x",0,P10)</f>
        <v>48.41</v>
      </c>
      <c r="R10" s="45"/>
      <c r="S10" s="45"/>
      <c r="T10" s="46"/>
      <c r="U10" s="46"/>
      <c r="V10" s="47" t="n">
        <f aca="false">Q14</f>
        <v>43.83</v>
      </c>
      <c r="W10" s="47" t="n">
        <f aca="false">Q15</f>
        <v>52.115</v>
      </c>
      <c r="X10" s="47" t="n">
        <f aca="false">Q16</f>
        <v>45.945</v>
      </c>
      <c r="AB10" s="1" t="n">
        <v>1.25</v>
      </c>
      <c r="AC10" s="1" t="s">
        <v>43</v>
      </c>
    </row>
    <row r="11" customFormat="false" ht="13.5" hidden="false" customHeight="true" outlineLevel="0" collapsed="false">
      <c r="A11" s="31" t="s">
        <v>36</v>
      </c>
      <c r="B11" s="48"/>
      <c r="C11" s="33" t="s">
        <v>44</v>
      </c>
      <c r="D11" s="34" t="n">
        <v>2001</v>
      </c>
      <c r="E11" s="34"/>
      <c r="F11" s="35" t="s">
        <v>34</v>
      </c>
      <c r="G11" s="36" t="n">
        <v>9.3</v>
      </c>
      <c r="H11" s="37" t="n">
        <v>8.9</v>
      </c>
      <c r="I11" s="37" t="n">
        <v>9.1</v>
      </c>
      <c r="J11" s="37" t="n">
        <v>9</v>
      </c>
      <c r="K11" s="38"/>
      <c r="L11" s="39" t="n">
        <f aca="false">SUM(G11:J11)-(MAX(G11:J11)+MIN(G11:J11))</f>
        <v>18.1</v>
      </c>
      <c r="M11" s="40" t="n">
        <v>9.7</v>
      </c>
      <c r="N11" s="41"/>
      <c r="O11" s="42" t="n">
        <v>15.74</v>
      </c>
      <c r="P11" s="66" t="n">
        <f aca="false">IF(F11="w",ROUND((L11+M11+O11*$AB$9),2),L11+M11+O11)</f>
        <v>43.54</v>
      </c>
      <c r="Q11" s="44" t="n">
        <f aca="false">IF(B11="x",0,P11)</f>
        <v>43.54</v>
      </c>
      <c r="R11" s="45" t="n">
        <f aca="false">Q11+Q12+Q13</f>
        <v>146.68</v>
      </c>
      <c r="S11" s="45"/>
      <c r="T11" s="46" t="n">
        <f aca="false">RANK(Y11,$Y$8:$Y$81)</f>
        <v>4</v>
      </c>
      <c r="U11" s="46" t="n">
        <f aca="false">IF(Z11&lt;0,0,Z11)</f>
        <v>7</v>
      </c>
      <c r="V11" s="47" t="n">
        <f aca="false">Q17</f>
        <v>45.29</v>
      </c>
      <c r="W11" s="47" t="n">
        <f aca="false">Q18</f>
        <v>54.93</v>
      </c>
      <c r="X11" s="47" t="n">
        <f aca="false">Q19</f>
        <v>54.53</v>
      </c>
      <c r="Y11" s="47" t="n">
        <f aca="false">R11</f>
        <v>146.68</v>
      </c>
      <c r="Z11" s="1" t="n">
        <f aca="false">11-T11</f>
        <v>7</v>
      </c>
    </row>
    <row r="12" customFormat="false" ht="13.5" hidden="false" customHeight="true" outlineLevel="0" collapsed="false">
      <c r="A12" s="31" t="s">
        <v>40</v>
      </c>
      <c r="B12" s="48"/>
      <c r="C12" s="33"/>
      <c r="D12" s="34"/>
      <c r="E12" s="34"/>
      <c r="F12" s="35"/>
      <c r="G12" s="49" t="n">
        <v>9.5</v>
      </c>
      <c r="H12" s="50" t="n">
        <v>8.9</v>
      </c>
      <c r="I12" s="50" t="n">
        <v>9</v>
      </c>
      <c r="J12" s="50" t="n">
        <v>8.6</v>
      </c>
      <c r="K12" s="51"/>
      <c r="L12" s="39" t="n">
        <f aca="false">SUM(G12:J12)-(MAX(G12:J12)+MIN(G12:J12))</f>
        <v>17.9</v>
      </c>
      <c r="M12" s="52" t="n">
        <v>9.9</v>
      </c>
      <c r="N12" s="53" t="n">
        <v>8.2</v>
      </c>
      <c r="O12" s="42" t="n">
        <v>15.9</v>
      </c>
      <c r="P12" s="43" t="n">
        <f aca="false">IF(F11="w",ROUND((L12+M12+O12*$AB$9+N12*$AB$10),2),L12+M12+O12+N12)</f>
        <v>51.9</v>
      </c>
      <c r="Q12" s="44" t="n">
        <f aca="false">IF(B12="x",0,P12)</f>
        <v>51.9</v>
      </c>
      <c r="R12" s="45"/>
      <c r="S12" s="45"/>
      <c r="T12" s="46"/>
      <c r="U12" s="46"/>
      <c r="V12" s="47" t="n">
        <f aca="false">Q20</f>
        <v>43.25</v>
      </c>
      <c r="W12" s="47" t="n">
        <f aca="false">Q21</f>
        <v>51.55</v>
      </c>
      <c r="X12" s="47" t="n">
        <f aca="false">Q22</f>
        <v>0</v>
      </c>
    </row>
    <row r="13" customFormat="false" ht="13.5" hidden="false" customHeight="true" outlineLevel="0" collapsed="false">
      <c r="A13" s="54" t="s">
        <v>42</v>
      </c>
      <c r="B13" s="55"/>
      <c r="C13" s="56"/>
      <c r="D13" s="34"/>
      <c r="E13" s="34"/>
      <c r="F13" s="35"/>
      <c r="G13" s="57" t="n">
        <v>9.4</v>
      </c>
      <c r="H13" s="58" t="n">
        <v>8.9</v>
      </c>
      <c r="I13" s="58" t="n">
        <v>9</v>
      </c>
      <c r="J13" s="58" t="n">
        <v>8.9</v>
      </c>
      <c r="K13" s="59"/>
      <c r="L13" s="60" t="n">
        <f aca="false">SUM(G13:J13)-(MAX(G13:J13)+MIN(G13:J13))</f>
        <v>17.9</v>
      </c>
      <c r="M13" s="61" t="n">
        <v>9.4</v>
      </c>
      <c r="N13" s="62" t="n">
        <v>8.2</v>
      </c>
      <c r="O13" s="63" t="n">
        <v>15.74</v>
      </c>
      <c r="P13" s="64" t="n">
        <f aca="false">IF(F11="w",ROUND((L13+M13+O13*$AB$9+N13*$AB$10),2),L13+M13+O13+N13)</f>
        <v>51.24</v>
      </c>
      <c r="Q13" s="67" t="n">
        <f aca="false">IF(B13="x",0,P13)</f>
        <v>51.24</v>
      </c>
      <c r="R13" s="45"/>
      <c r="S13" s="45"/>
      <c r="T13" s="46"/>
      <c r="U13" s="46"/>
      <c r="V13" s="47" t="n">
        <f aca="false">Q23</f>
        <v>44.66</v>
      </c>
      <c r="W13" s="47" t="n">
        <f aca="false">Q24</f>
        <v>51.68</v>
      </c>
      <c r="X13" s="47" t="n">
        <f aca="false">Q25</f>
        <v>52.165</v>
      </c>
    </row>
    <row r="14" customFormat="false" ht="13.5" hidden="false" customHeight="true" outlineLevel="0" collapsed="false">
      <c r="A14" s="31" t="s">
        <v>36</v>
      </c>
      <c r="B14" s="48"/>
      <c r="C14" s="33" t="s">
        <v>45</v>
      </c>
      <c r="D14" s="34" t="n">
        <v>1999</v>
      </c>
      <c r="E14" s="34"/>
      <c r="F14" s="35" t="s">
        <v>34</v>
      </c>
      <c r="G14" s="36" t="n">
        <v>9.4</v>
      </c>
      <c r="H14" s="37" t="n">
        <v>9.3</v>
      </c>
      <c r="I14" s="37" t="n">
        <v>9.2</v>
      </c>
      <c r="J14" s="37" t="n">
        <v>9.4</v>
      </c>
      <c r="K14" s="38"/>
      <c r="L14" s="39" t="n">
        <f aca="false">SUM(G14:J14)-(MAX(G14:J14)+MIN(G14:J14))</f>
        <v>18.7</v>
      </c>
      <c r="M14" s="40" t="n">
        <v>9.3</v>
      </c>
      <c r="N14" s="41"/>
      <c r="O14" s="42" t="n">
        <v>15.83</v>
      </c>
      <c r="P14" s="43" t="n">
        <f aca="false">IF(F14="w",ROUND((L14+M14+O14*$AB$9),2),L14+M14+O14)</f>
        <v>43.83</v>
      </c>
      <c r="Q14" s="44" t="n">
        <f aca="false">IF(B14="x",0,P14)</f>
        <v>43.83</v>
      </c>
      <c r="R14" s="45" t="n">
        <f aca="false">Q14+Q15+Q16</f>
        <v>141.89</v>
      </c>
      <c r="S14" s="45"/>
      <c r="T14" s="46" t="n">
        <f aca="false">RANK(Y14,$Y$8:$Y$81)</f>
        <v>9</v>
      </c>
      <c r="U14" s="46" t="n">
        <f aca="false">IF(Z14&lt;0,0,Z14)</f>
        <v>2</v>
      </c>
      <c r="V14" s="47" t="n">
        <f aca="false">Q26</f>
        <v>0</v>
      </c>
      <c r="W14" s="47" t="n">
        <f aca="false">Q27</f>
        <v>0</v>
      </c>
      <c r="X14" s="47" t="n">
        <f aca="false">Q28</f>
        <v>0</v>
      </c>
      <c r="Y14" s="47" t="n">
        <f aca="false">R14</f>
        <v>141.89</v>
      </c>
      <c r="Z14" s="1" t="n">
        <f aca="false">11-T14</f>
        <v>2</v>
      </c>
    </row>
    <row r="15" customFormat="false" ht="13.5" hidden="false" customHeight="true" outlineLevel="0" collapsed="false">
      <c r="A15" s="31" t="s">
        <v>40</v>
      </c>
      <c r="B15" s="48"/>
      <c r="C15" s="33"/>
      <c r="D15" s="34"/>
      <c r="E15" s="34"/>
      <c r="F15" s="35"/>
      <c r="G15" s="49" t="n">
        <v>7.6</v>
      </c>
      <c r="H15" s="50" t="n">
        <v>7.1</v>
      </c>
      <c r="I15" s="50" t="n">
        <v>7.6</v>
      </c>
      <c r="J15" s="50" t="n">
        <v>7.2</v>
      </c>
      <c r="K15" s="51"/>
      <c r="L15" s="39" t="n">
        <f aca="false">SUM(G15:J15)-(MAX(G15:J15)+MIN(G15:J15))</f>
        <v>14.8</v>
      </c>
      <c r="M15" s="52" t="n">
        <v>8.8</v>
      </c>
      <c r="N15" s="53" t="n">
        <v>13.8</v>
      </c>
      <c r="O15" s="42" t="n">
        <v>14.715</v>
      </c>
      <c r="P15" s="43" t="n">
        <f aca="false">IF(F14="w",ROUND((L15+M15+O15*$AB$9+N15*$AB$10),2),L15+M15+O15+N15)</f>
        <v>52.115</v>
      </c>
      <c r="Q15" s="44" t="n">
        <f aca="false">IF(B15="x",0,P15)</f>
        <v>52.115</v>
      </c>
      <c r="R15" s="45"/>
      <c r="S15" s="45"/>
      <c r="T15" s="46"/>
      <c r="U15" s="46"/>
      <c r="V15" s="47" t="n">
        <f aca="false">Q29</f>
        <v>0</v>
      </c>
      <c r="W15" s="47" t="n">
        <f aca="false">Q30</f>
        <v>0</v>
      </c>
      <c r="X15" s="47" t="n">
        <f aca="false">Q31</f>
        <v>50.52</v>
      </c>
    </row>
    <row r="16" customFormat="false" ht="13.5" hidden="false" customHeight="true" outlineLevel="0" collapsed="false">
      <c r="A16" s="54" t="s">
        <v>42</v>
      </c>
      <c r="B16" s="55"/>
      <c r="C16" s="56"/>
      <c r="D16" s="34"/>
      <c r="E16" s="34"/>
      <c r="F16" s="35"/>
      <c r="G16" s="57" t="n">
        <v>6.8</v>
      </c>
      <c r="H16" s="58" t="n">
        <v>6.9</v>
      </c>
      <c r="I16" s="58" t="n">
        <v>7</v>
      </c>
      <c r="J16" s="58" t="n">
        <v>7.1</v>
      </c>
      <c r="K16" s="59"/>
      <c r="L16" s="60" t="n">
        <f aca="false">SUM(G16:J16)-(MAX(G16:J16)+MIN(G16:J16))</f>
        <v>13.9</v>
      </c>
      <c r="M16" s="61" t="n">
        <v>8.5</v>
      </c>
      <c r="N16" s="62" t="n">
        <v>9.6</v>
      </c>
      <c r="O16" s="63" t="n">
        <v>13.945</v>
      </c>
      <c r="P16" s="64" t="n">
        <f aca="false">IF(F14="w",ROUND((L16+M16+O16*$AB$9+N16*$AB$10),2),L16+M16+O16+N16)</f>
        <v>45.945</v>
      </c>
      <c r="Q16" s="67" t="n">
        <f aca="false">IF(B16="x",0,P16)</f>
        <v>45.945</v>
      </c>
      <c r="R16" s="45"/>
      <c r="S16" s="45"/>
      <c r="T16" s="46"/>
      <c r="U16" s="46"/>
    </row>
    <row r="17" customFormat="false" ht="13.5" hidden="false" customHeight="true" outlineLevel="0" collapsed="false">
      <c r="A17" s="31" t="s">
        <v>36</v>
      </c>
      <c r="B17" s="48"/>
      <c r="C17" s="33" t="s">
        <v>46</v>
      </c>
      <c r="D17" s="34" t="n">
        <v>2001</v>
      </c>
      <c r="E17" s="34"/>
      <c r="F17" s="35" t="s">
        <v>38</v>
      </c>
      <c r="G17" s="36" t="n">
        <v>9.5</v>
      </c>
      <c r="H17" s="37" t="n">
        <v>9.3</v>
      </c>
      <c r="I17" s="37" t="n">
        <v>9.3</v>
      </c>
      <c r="J17" s="37" t="n">
        <v>9.1</v>
      </c>
      <c r="K17" s="38"/>
      <c r="L17" s="39" t="n">
        <f aca="false">SUM(G17:J17)-(MAX(G17:J17)+MIN(G17:J17))</f>
        <v>18.6</v>
      </c>
      <c r="M17" s="40" t="n">
        <v>9.5</v>
      </c>
      <c r="N17" s="41"/>
      <c r="O17" s="42" t="n">
        <v>15.63</v>
      </c>
      <c r="P17" s="43" t="n">
        <f aca="false">IF(F17="w",ROUND((L17+M17+O17*$AB$9),2),L17+M17+O17)</f>
        <v>45.29</v>
      </c>
      <c r="Q17" s="44" t="n">
        <f aca="false">IF(B17="x",0,P17)</f>
        <v>45.29</v>
      </c>
      <c r="R17" s="45" t="n">
        <f aca="false">Q17+Q18+Q19</f>
        <v>154.75</v>
      </c>
      <c r="S17" s="45"/>
      <c r="T17" s="46" t="n">
        <f aca="false">RANK(Y17,$Y$8:$Y$81)</f>
        <v>1</v>
      </c>
      <c r="U17" s="46" t="n">
        <f aca="false">IF(Z17&lt;0,0,Z17)</f>
        <v>10</v>
      </c>
      <c r="Y17" s="47" t="n">
        <f aca="false">R17</f>
        <v>154.75</v>
      </c>
      <c r="Z17" s="1" t="n">
        <f aca="false">11-T17</f>
        <v>10</v>
      </c>
    </row>
    <row r="18" customFormat="false" ht="13.5" hidden="false" customHeight="true" outlineLevel="0" collapsed="false">
      <c r="A18" s="31" t="s">
        <v>40</v>
      </c>
      <c r="B18" s="48"/>
      <c r="C18" s="33"/>
      <c r="D18" s="34"/>
      <c r="E18" s="34"/>
      <c r="F18" s="35"/>
      <c r="G18" s="49" t="n">
        <v>9.1</v>
      </c>
      <c r="H18" s="50" t="n">
        <v>8.4</v>
      </c>
      <c r="I18" s="50" t="n">
        <v>8.8</v>
      </c>
      <c r="J18" s="50" t="n">
        <v>8.1</v>
      </c>
      <c r="K18" s="51"/>
      <c r="L18" s="39" t="n">
        <f aca="false">SUM(G18:J18)-(MAX(G18:J18)+MIN(G18:J18))</f>
        <v>17.2</v>
      </c>
      <c r="M18" s="52" t="n">
        <v>9.4</v>
      </c>
      <c r="N18" s="53" t="n">
        <v>9.8</v>
      </c>
      <c r="O18" s="42" t="n">
        <v>14.62</v>
      </c>
      <c r="P18" s="43" t="n">
        <f aca="false">IF(F17="w",ROUND((L18+M18+O18*$AB$9+N18*$AB$10),2),L18+M18+O18+N18)</f>
        <v>54.93</v>
      </c>
      <c r="Q18" s="44" t="n">
        <f aca="false">IF(B18="x",0,P18)</f>
        <v>54.93</v>
      </c>
      <c r="R18" s="45"/>
      <c r="S18" s="45"/>
      <c r="T18" s="46"/>
      <c r="U18" s="46"/>
    </row>
    <row r="19" customFormat="false" ht="13.5" hidden="false" customHeight="true" outlineLevel="0" collapsed="false">
      <c r="A19" s="54" t="s">
        <v>42</v>
      </c>
      <c r="B19" s="55"/>
      <c r="C19" s="56"/>
      <c r="D19" s="34"/>
      <c r="E19" s="34"/>
      <c r="F19" s="35"/>
      <c r="G19" s="57" t="n">
        <v>8.3</v>
      </c>
      <c r="H19" s="58" t="n">
        <v>8.2</v>
      </c>
      <c r="I19" s="58" t="n">
        <v>8.2</v>
      </c>
      <c r="J19" s="58" t="n">
        <v>8.3</v>
      </c>
      <c r="K19" s="59"/>
      <c r="L19" s="60" t="n">
        <f aca="false">SUM(G19:J19)-(MAX(G19:J19)+MIN(G19:J19))</f>
        <v>16.5</v>
      </c>
      <c r="M19" s="61" t="n">
        <v>9.4</v>
      </c>
      <c r="N19" s="62" t="n">
        <v>9.8</v>
      </c>
      <c r="O19" s="63" t="n">
        <v>14.895</v>
      </c>
      <c r="P19" s="64" t="n">
        <f aca="false">IF(F17="w",ROUND((L19+M19+O19*$AB$9+N19*$AB$10),2),L19+M19+O19+N19)</f>
        <v>54.53</v>
      </c>
      <c r="Q19" s="67" t="n">
        <f aca="false">IF(B19="x",0,P19)</f>
        <v>54.53</v>
      </c>
      <c r="R19" s="45"/>
      <c r="S19" s="45"/>
      <c r="T19" s="46"/>
      <c r="U19" s="46"/>
    </row>
    <row r="20" customFormat="false" ht="13.5" hidden="false" customHeight="true" outlineLevel="0" collapsed="false">
      <c r="A20" s="31" t="s">
        <v>36</v>
      </c>
      <c r="B20" s="48"/>
      <c r="C20" s="33" t="s">
        <v>47</v>
      </c>
      <c r="D20" s="34" t="n">
        <v>2002</v>
      </c>
      <c r="E20" s="34"/>
      <c r="F20" s="35" t="s">
        <v>34</v>
      </c>
      <c r="G20" s="36" t="n">
        <v>9.1</v>
      </c>
      <c r="H20" s="37" t="n">
        <v>9.1</v>
      </c>
      <c r="I20" s="37" t="n">
        <v>8.8</v>
      </c>
      <c r="J20" s="37" t="n">
        <v>8.6</v>
      </c>
      <c r="K20" s="38"/>
      <c r="L20" s="39" t="n">
        <f aca="false">SUM(G20:J20)-(MAX(G20:J20)+MIN(G20:J20))</f>
        <v>17.9</v>
      </c>
      <c r="M20" s="40" t="n">
        <v>9.3</v>
      </c>
      <c r="N20" s="41"/>
      <c r="O20" s="42" t="n">
        <v>16.05</v>
      </c>
      <c r="P20" s="43" t="n">
        <f aca="false">IF(F20="w",ROUND((L20+M20+O20*$AB$9),2),L20+M20+O20)</f>
        <v>43.25</v>
      </c>
      <c r="Q20" s="44" t="n">
        <f aca="false">IF(B20="x",0,P20)</f>
        <v>43.25</v>
      </c>
      <c r="R20" s="45" t="n">
        <f aca="false">Q20+Q21+Q22</f>
        <v>94.8</v>
      </c>
      <c r="S20" s="45"/>
      <c r="T20" s="46" t="n">
        <f aca="false">RANK(Y20,$Y$8:$Y$81)</f>
        <v>12</v>
      </c>
      <c r="U20" s="46" t="n">
        <f aca="false">IF(Z20&lt;0,0,Z20)</f>
        <v>0</v>
      </c>
      <c r="Y20" s="47" t="n">
        <f aca="false">R20</f>
        <v>94.8</v>
      </c>
      <c r="Z20" s="1" t="n">
        <f aca="false">11-T20</f>
        <v>-1</v>
      </c>
    </row>
    <row r="21" customFormat="false" ht="13.5" hidden="false" customHeight="true" outlineLevel="0" collapsed="false">
      <c r="A21" s="31" t="s">
        <v>40</v>
      </c>
      <c r="B21" s="48"/>
      <c r="C21" s="33"/>
      <c r="D21" s="34"/>
      <c r="E21" s="34"/>
      <c r="F21" s="35"/>
      <c r="G21" s="49" t="n">
        <v>6.6</v>
      </c>
      <c r="H21" s="50" t="n">
        <v>6.8</v>
      </c>
      <c r="I21" s="50" t="n">
        <v>7.1</v>
      </c>
      <c r="J21" s="50" t="n">
        <v>6.2</v>
      </c>
      <c r="K21" s="51"/>
      <c r="L21" s="39" t="n">
        <f aca="false">SUM(G21:J21)-(MAX(G21:J21)+MIN(G21:J21))</f>
        <v>13.4</v>
      </c>
      <c r="M21" s="52" t="n">
        <v>9.2</v>
      </c>
      <c r="N21" s="53" t="n">
        <v>13.4</v>
      </c>
      <c r="O21" s="42" t="n">
        <v>15.55</v>
      </c>
      <c r="P21" s="43" t="n">
        <f aca="false">IF(F20="w",ROUND((L21+M21+O21*$AB$9+N21*$AB$10),2),L21+M21+O21+N21)</f>
        <v>51.55</v>
      </c>
      <c r="Q21" s="44" t="n">
        <f aca="false">IF(B21="x",0,P21)</f>
        <v>51.55</v>
      </c>
      <c r="R21" s="45"/>
      <c r="S21" s="45"/>
      <c r="T21" s="46"/>
      <c r="U21" s="46"/>
    </row>
    <row r="22" customFormat="false" ht="13.5" hidden="false" customHeight="true" outlineLevel="0" collapsed="false">
      <c r="A22" s="54" t="s">
        <v>42</v>
      </c>
      <c r="B22" s="55" t="s">
        <v>48</v>
      </c>
      <c r="C22" s="56"/>
      <c r="D22" s="34"/>
      <c r="E22" s="34"/>
      <c r="F22" s="35"/>
      <c r="G22" s="57"/>
      <c r="H22" s="58"/>
      <c r="I22" s="58"/>
      <c r="J22" s="58"/>
      <c r="K22" s="59"/>
      <c r="L22" s="60" t="n">
        <f aca="false">SUM(G22:J22)-(MAX(G22:J22)+MIN(G22:J22))</f>
        <v>0</v>
      </c>
      <c r="M22" s="61"/>
      <c r="N22" s="62"/>
      <c r="O22" s="63"/>
      <c r="P22" s="64" t="n">
        <f aca="false">IF(F20="w",ROUND((L22+M22+O22*$AB$9+N22*$AB$10),2),L22+M22+O22+N22)</f>
        <v>0</v>
      </c>
      <c r="Q22" s="67" t="n">
        <f aca="false">IF(B22="x",0,P22)</f>
        <v>0</v>
      </c>
      <c r="R22" s="45"/>
      <c r="S22" s="45"/>
      <c r="T22" s="46"/>
      <c r="U22" s="46"/>
    </row>
    <row r="23" customFormat="false" ht="13.5" hidden="false" customHeight="true" outlineLevel="0" collapsed="false">
      <c r="A23" s="31" t="s">
        <v>36</v>
      </c>
      <c r="B23" s="48"/>
      <c r="C23" s="48" t="s">
        <v>49</v>
      </c>
      <c r="D23" s="68" t="n">
        <v>2003</v>
      </c>
      <c r="E23" s="68"/>
      <c r="F23" s="35" t="s">
        <v>34</v>
      </c>
      <c r="G23" s="69" t="n">
        <v>8.9</v>
      </c>
      <c r="H23" s="70" t="n">
        <v>9.4</v>
      </c>
      <c r="I23" s="70" t="n">
        <v>9.2</v>
      </c>
      <c r="J23" s="70" t="n">
        <v>9.2</v>
      </c>
      <c r="K23" s="71"/>
      <c r="L23" s="39" t="n">
        <f aca="false">SUM(G23:J23)-(MAX(G23:J23)+MIN(G23:J23))</f>
        <v>18.4</v>
      </c>
      <c r="M23" s="40" t="n">
        <v>9.6</v>
      </c>
      <c r="N23" s="41"/>
      <c r="O23" s="42" t="n">
        <v>16.66</v>
      </c>
      <c r="P23" s="43" t="n">
        <f aca="false">IF(F23="w",ROUND((L23+M23+O23*$AB$9),2),L23+M23+O23)</f>
        <v>44.66</v>
      </c>
      <c r="Q23" s="44" t="n">
        <f aca="false">IF(B23="x",0,P23)</f>
        <v>44.66</v>
      </c>
      <c r="R23" s="45" t="n">
        <f aca="false">Q23+Q24+Q25</f>
        <v>148.505</v>
      </c>
      <c r="S23" s="45"/>
      <c r="T23" s="46" t="n">
        <f aca="false">RANK(Y23,$Y$8:$Y$81)</f>
        <v>3</v>
      </c>
      <c r="U23" s="46" t="n">
        <f aca="false">IF(Z23&lt;0,0,Z23)</f>
        <v>8</v>
      </c>
      <c r="Y23" s="47" t="n">
        <f aca="false">R23</f>
        <v>148.505</v>
      </c>
      <c r="Z23" s="1" t="n">
        <f aca="false">11-T23</f>
        <v>8</v>
      </c>
    </row>
    <row r="24" customFormat="false" ht="13.5" hidden="false" customHeight="true" outlineLevel="0" collapsed="false">
      <c r="A24" s="31" t="s">
        <v>40</v>
      </c>
      <c r="B24" s="48"/>
      <c r="C24" s="48"/>
      <c r="D24" s="68"/>
      <c r="E24" s="68"/>
      <c r="F24" s="35"/>
      <c r="G24" s="72" t="n">
        <v>8.3</v>
      </c>
      <c r="H24" s="73" t="n">
        <v>7.5</v>
      </c>
      <c r="I24" s="73" t="n">
        <v>7.6</v>
      </c>
      <c r="J24" s="73" t="n">
        <v>7.3</v>
      </c>
      <c r="K24" s="74"/>
      <c r="L24" s="39" t="n">
        <f aca="false">SUM(G24:J24)-(MAX(G24:J24)+MIN(G24:J24))</f>
        <v>15.1</v>
      </c>
      <c r="M24" s="52" t="n">
        <v>8.8</v>
      </c>
      <c r="N24" s="53" t="n">
        <v>11.9</v>
      </c>
      <c r="O24" s="42" t="n">
        <v>15.88</v>
      </c>
      <c r="P24" s="43" t="n">
        <f aca="false">IF(F23="w",ROUND((L24+M24+O24*$AB$9+N24*$AB$10),2),L24+M24+O24+N24)</f>
        <v>51.68</v>
      </c>
      <c r="Q24" s="44" t="n">
        <f aca="false">IF(B24="x",0,P24)</f>
        <v>51.68</v>
      </c>
      <c r="R24" s="45"/>
      <c r="S24" s="45"/>
      <c r="T24" s="46"/>
      <c r="U24" s="46"/>
    </row>
    <row r="25" customFormat="false" ht="13.5" hidden="false" customHeight="true" outlineLevel="0" collapsed="false">
      <c r="A25" s="54" t="s">
        <v>42</v>
      </c>
      <c r="B25" s="55"/>
      <c r="C25" s="55"/>
      <c r="D25" s="68"/>
      <c r="E25" s="68"/>
      <c r="F25" s="35"/>
      <c r="G25" s="75" t="n">
        <v>7.6</v>
      </c>
      <c r="H25" s="76" t="n">
        <v>7.6</v>
      </c>
      <c r="I25" s="76" t="n">
        <v>7.5</v>
      </c>
      <c r="J25" s="76" t="n">
        <v>7.2</v>
      </c>
      <c r="K25" s="77"/>
      <c r="L25" s="60" t="n">
        <f aca="false">SUM(G25:J25)-(MAX(G25:J25)+MIN(G25:J25))</f>
        <v>15.1</v>
      </c>
      <c r="M25" s="61" t="n">
        <v>8.6</v>
      </c>
      <c r="N25" s="62" t="n">
        <v>12.9</v>
      </c>
      <c r="O25" s="63" t="n">
        <v>15.565</v>
      </c>
      <c r="P25" s="64" t="n">
        <f aca="false">IF(F23="w",ROUND((L25+M25+O25*$AB$9+N25*$AB$10),2),L25+M25+O25+N25)</f>
        <v>52.165</v>
      </c>
      <c r="Q25" s="67" t="n">
        <f aca="false">IF(B25="x",0,P25)</f>
        <v>52.165</v>
      </c>
      <c r="R25" s="45"/>
      <c r="S25" s="45"/>
      <c r="T25" s="46"/>
      <c r="U25" s="46"/>
    </row>
    <row r="26" customFormat="false" ht="13.5" hidden="false" customHeight="true" outlineLevel="0" collapsed="false">
      <c r="A26" s="31" t="s">
        <v>36</v>
      </c>
      <c r="B26" s="48" t="s">
        <v>48</v>
      </c>
      <c r="C26" s="48" t="s">
        <v>50</v>
      </c>
      <c r="D26" s="68" t="n">
        <v>2007</v>
      </c>
      <c r="E26" s="68"/>
      <c r="F26" s="35" t="s">
        <v>38</v>
      </c>
      <c r="G26" s="78" t="n">
        <v>7.7</v>
      </c>
      <c r="H26" s="78" t="n">
        <v>7.2</v>
      </c>
      <c r="I26" s="78" t="n">
        <v>7.3</v>
      </c>
      <c r="J26" s="78" t="n">
        <v>7.3</v>
      </c>
      <c r="K26" s="79"/>
      <c r="L26" s="39" t="n">
        <f aca="false">SUM(G26:J26)-(MAX(G26:J26)+MIN(G26:J26))</f>
        <v>14.6</v>
      </c>
      <c r="M26" s="40" t="n">
        <v>9.5</v>
      </c>
      <c r="N26" s="41"/>
      <c r="O26" s="42" t="n">
        <v>13.525</v>
      </c>
      <c r="P26" s="43" t="n">
        <f aca="false">IF(F26="w",ROUND((L26+M26+O26*$AB$9),2),L26+M26+O26)</f>
        <v>38.98</v>
      </c>
      <c r="Q26" s="44" t="n">
        <f aca="false">IF(B26="x",0,P26)</f>
        <v>0</v>
      </c>
      <c r="R26" s="45" t="n">
        <f aca="false">Q26+Q27+Q28</f>
        <v>0</v>
      </c>
      <c r="S26" s="45"/>
      <c r="T26" s="46" t="n">
        <f aca="false">RANK(Y26,$Y$8:$Y$81)</f>
        <v>14</v>
      </c>
      <c r="U26" s="46" t="n">
        <f aca="false">IF(Z26&lt;0,0,Z26)</f>
        <v>0</v>
      </c>
      <c r="Y26" s="47" t="n">
        <f aca="false">R26</f>
        <v>0</v>
      </c>
      <c r="Z26" s="1" t="n">
        <f aca="false">11-T26</f>
        <v>-3</v>
      </c>
    </row>
    <row r="27" customFormat="false" ht="13.5" hidden="false" customHeight="true" outlineLevel="0" collapsed="false">
      <c r="A27" s="31" t="s">
        <v>40</v>
      </c>
      <c r="B27" s="48" t="s">
        <v>48</v>
      </c>
      <c r="C27" s="48"/>
      <c r="D27" s="68"/>
      <c r="E27" s="68"/>
      <c r="F27" s="35"/>
      <c r="G27" s="78" t="n">
        <v>7.6</v>
      </c>
      <c r="H27" s="78" t="n">
        <v>7.4</v>
      </c>
      <c r="I27" s="78" t="n">
        <v>7</v>
      </c>
      <c r="J27" s="78" t="n">
        <v>7.3</v>
      </c>
      <c r="K27" s="79"/>
      <c r="L27" s="39" t="n">
        <f aca="false">SUM(G27:J27)-(MAX(G27:J27)+MIN(G27:J27))</f>
        <v>14.7</v>
      </c>
      <c r="M27" s="52" t="n">
        <v>9.7</v>
      </c>
      <c r="N27" s="53" t="n">
        <v>6.3</v>
      </c>
      <c r="O27" s="42" t="n">
        <v>13.785</v>
      </c>
      <c r="P27" s="43" t="n">
        <f aca="false">IF(F26="w",ROUND((L27+M27+O27*$AB$9+N27*$AB$10),2),L27+M27+O27+N27)</f>
        <v>47.44</v>
      </c>
      <c r="Q27" s="44" t="n">
        <f aca="false">IF(B27="x",0,P27)</f>
        <v>0</v>
      </c>
      <c r="R27" s="45"/>
      <c r="S27" s="45"/>
      <c r="T27" s="46"/>
      <c r="U27" s="46"/>
    </row>
    <row r="28" customFormat="false" ht="13.5" hidden="false" customHeight="true" outlineLevel="0" collapsed="false">
      <c r="A28" s="54" t="s">
        <v>42</v>
      </c>
      <c r="B28" s="55" t="s">
        <v>48</v>
      </c>
      <c r="C28" s="55"/>
      <c r="D28" s="68"/>
      <c r="E28" s="68"/>
      <c r="F28" s="35"/>
      <c r="G28" s="80" t="n">
        <v>7.4</v>
      </c>
      <c r="H28" s="80" t="n">
        <v>7.3</v>
      </c>
      <c r="I28" s="80" t="n">
        <v>7</v>
      </c>
      <c r="J28" s="80" t="n">
        <v>7</v>
      </c>
      <c r="K28" s="81"/>
      <c r="L28" s="60" t="n">
        <f aca="false">SUM(G28:J28)-(MAX(G28:J28)+MIN(G28:J28))</f>
        <v>14.3</v>
      </c>
      <c r="M28" s="61" t="n">
        <v>9.5</v>
      </c>
      <c r="N28" s="62" t="n">
        <v>6.3</v>
      </c>
      <c r="O28" s="63" t="n">
        <v>13.62</v>
      </c>
      <c r="P28" s="64" t="n">
        <f aca="false">IF(F26="w",ROUND((L28+M28+O28*$AB$9+N28*$AB$10),2),L28+M28+O28+N28)</f>
        <v>46.66</v>
      </c>
      <c r="Q28" s="67" t="n">
        <f aca="false">IF(B28="x",0,P28)</f>
        <v>0</v>
      </c>
      <c r="R28" s="45"/>
      <c r="S28" s="45"/>
      <c r="T28" s="46"/>
      <c r="U28" s="46"/>
    </row>
    <row r="29" customFormat="false" ht="13.5" hidden="false" customHeight="true" outlineLevel="0" collapsed="false">
      <c r="A29" s="31" t="s">
        <v>36</v>
      </c>
      <c r="B29" s="48" t="s">
        <v>48</v>
      </c>
      <c r="C29" s="48" t="s">
        <v>51</v>
      </c>
      <c r="D29" s="68" t="n">
        <v>2004</v>
      </c>
      <c r="E29" s="68"/>
      <c r="F29" s="35" t="s">
        <v>34</v>
      </c>
      <c r="G29" s="78"/>
      <c r="H29" s="78"/>
      <c r="I29" s="78"/>
      <c r="J29" s="78"/>
      <c r="K29" s="79" t="n">
        <v>3</v>
      </c>
      <c r="L29" s="39" t="n">
        <f aca="false">SUM(G29:J29)-(MAX(G29:J29)+MIN(G29:J29))</f>
        <v>0</v>
      </c>
      <c r="M29" s="40"/>
      <c r="N29" s="41"/>
      <c r="O29" s="42"/>
      <c r="P29" s="43" t="n">
        <f aca="false">IF(F29="w",ROUND((L29+M29+O29*$AB$9),2),L29+M29+O29)</f>
        <v>0</v>
      </c>
      <c r="Q29" s="44" t="n">
        <f aca="false">IF(B29="x",0,P29)</f>
        <v>0</v>
      </c>
      <c r="R29" s="45" t="n">
        <f aca="false">Q29+Q30+Q31</f>
        <v>50.52</v>
      </c>
      <c r="S29" s="45"/>
      <c r="T29" s="46" t="n">
        <f aca="false">RANK(Y29,$Y$8:$Y$81)</f>
        <v>13</v>
      </c>
      <c r="U29" s="46" t="n">
        <f aca="false">IF(Z29&lt;0,0,Z29)</f>
        <v>0</v>
      </c>
      <c r="Y29" s="47" t="n">
        <f aca="false">R29</f>
        <v>50.52</v>
      </c>
      <c r="Z29" s="1" t="n">
        <f aca="false">11-T29</f>
        <v>-2</v>
      </c>
    </row>
    <row r="30" customFormat="false" ht="13.5" hidden="false" customHeight="true" outlineLevel="0" collapsed="false">
      <c r="A30" s="31" t="s">
        <v>40</v>
      </c>
      <c r="B30" s="48" t="s">
        <v>48</v>
      </c>
      <c r="C30" s="48"/>
      <c r="D30" s="68"/>
      <c r="E30" s="68"/>
      <c r="F30" s="35"/>
      <c r="G30" s="78"/>
      <c r="H30" s="78"/>
      <c r="I30" s="78"/>
      <c r="J30" s="78"/>
      <c r="K30" s="79"/>
      <c r="L30" s="39" t="n">
        <f aca="false">SUM(G30:J30)-(MAX(G30:J30)+MIN(G30:J30))</f>
        <v>0</v>
      </c>
      <c r="M30" s="52"/>
      <c r="N30" s="53"/>
      <c r="O30" s="42"/>
      <c r="P30" s="43" t="n">
        <f aca="false">IF(F29="w",ROUND((L30+M30+O30*$AB$9+N30*$AB$10),2),L30+M30+O30+N30)</f>
        <v>0</v>
      </c>
      <c r="Q30" s="44" t="n">
        <f aca="false">IF(B30="x",0,P30)</f>
        <v>0</v>
      </c>
      <c r="R30" s="45"/>
      <c r="S30" s="45"/>
      <c r="T30" s="46"/>
      <c r="U30" s="46"/>
    </row>
    <row r="31" customFormat="false" ht="13.5" hidden="false" customHeight="true" outlineLevel="0" collapsed="false">
      <c r="A31" s="54" t="s">
        <v>42</v>
      </c>
      <c r="B31" s="55"/>
      <c r="C31" s="55"/>
      <c r="D31" s="68"/>
      <c r="E31" s="68"/>
      <c r="F31" s="35"/>
      <c r="G31" s="80" t="n">
        <v>8.7</v>
      </c>
      <c r="H31" s="80" t="n">
        <v>8.4</v>
      </c>
      <c r="I31" s="80" t="n">
        <v>8</v>
      </c>
      <c r="J31" s="80" t="n">
        <v>8.6</v>
      </c>
      <c r="K31" s="81"/>
      <c r="L31" s="60" t="n">
        <f aca="false">SUM(G31:J31)-(MAX(G31:J31)+MIN(G31:J31))</f>
        <v>17</v>
      </c>
      <c r="M31" s="61" t="n">
        <v>9.4</v>
      </c>
      <c r="N31" s="62" t="n">
        <v>9.3</v>
      </c>
      <c r="O31" s="63" t="n">
        <v>14.82</v>
      </c>
      <c r="P31" s="64" t="n">
        <f aca="false">IF(F29="w",ROUND((L31+M31+O31*$AB$9+N31*$AB$10),2),L31+M31+O31+N31)</f>
        <v>50.52</v>
      </c>
      <c r="Q31" s="67" t="n">
        <f aca="false">IF(B31="x",0,P31)</f>
        <v>50.52</v>
      </c>
      <c r="R31" s="45"/>
      <c r="S31" s="45"/>
      <c r="T31" s="46"/>
      <c r="U31" s="46"/>
    </row>
    <row r="32" customFormat="false" ht="15.75" hidden="false" customHeight="false" outlineLevel="0" collapsed="false">
      <c r="A32" s="82" t="str">
        <f aca="false">B4</f>
        <v>SC Cottbus</v>
      </c>
      <c r="B32" s="82"/>
      <c r="C32" s="82"/>
      <c r="D32" s="83"/>
      <c r="E32" s="83"/>
      <c r="F32" s="83"/>
      <c r="G32" s="84" t="n">
        <f aca="false">(LARGE(V8:V16,1))+(LARGE(V8:V16,2))+(LARGE(V8:V16,3))+(LARGE(V8:V16,4))</f>
        <v>177.32</v>
      </c>
      <c r="H32" s="85" t="n">
        <f aca="false">IF(G32=LARGE(G32:G34,1),4,IF(G32=LARGE(G32:G34,2),2,0))</f>
        <v>4</v>
      </c>
      <c r="I32" s="83" t="n">
        <f aca="false">IF(H32+H33=8,3,IF(H32+H34=8,3,IF(AND(H32=2,H33=2),1,IF(AND(H32=2,H34=2),1,H32))))</f>
        <v>4</v>
      </c>
      <c r="J32" s="86" t="n">
        <f aca="false">(LARGE(W8:W16,1))+(LARGE(W8:W16,2))+(LARGE(W8:W16,3))+(LARGE(W8:W16,4))</f>
        <v>210.625</v>
      </c>
      <c r="K32" s="85" t="n">
        <f aca="false">IF(J32=LARGE(J32:J34,1),4,IF(J32=LARGE(J32:J34,2),2,0))</f>
        <v>4</v>
      </c>
      <c r="L32" s="83" t="n">
        <f aca="false">IF(K32+K33=8,3,IF(K32+K34=8,3,IF(AND(K32=2,K33=2),1,IF(AND(K32=2,K34=2),1,K32))))</f>
        <v>4</v>
      </c>
      <c r="M32" s="86"/>
      <c r="N32" s="86" t="n">
        <f aca="false">(LARGE(X8:X16,1))+(LARGE(X8:X16,2))+(LARGE(X8:X16,3))+(LARGE(X8:X16,4))</f>
        <v>208.455</v>
      </c>
      <c r="O32" s="86"/>
      <c r="P32" s="85" t="n">
        <f aca="false">IF(N32=LARGE(N32:N34,1),4,IF(N32=LARGE(N32:N34,2),2,0))</f>
        <v>4</v>
      </c>
      <c r="Q32" s="83" t="n">
        <f aca="false">IF(P32+P33=8,3,IF(P32+P34=8,3,IF(AND(P32=2,P33=2),1,IF(AND(P32=2,P34=2),1,P32))))</f>
        <v>4</v>
      </c>
      <c r="R32" s="87" t="n">
        <f aca="false">G32+J32+N32</f>
        <v>596.4</v>
      </c>
      <c r="S32" s="87"/>
      <c r="T32" s="83"/>
      <c r="U32" s="88"/>
      <c r="AA32" s="1" t="n">
        <f aca="false">2-AA34</f>
        <v>2</v>
      </c>
      <c r="AB32" s="1" t="n">
        <f aca="false">IF(J32=J34,1,IF(J32&gt;J34,2,0))</f>
        <v>2</v>
      </c>
      <c r="AC32" s="1" t="n">
        <f aca="false">IF(N32=N34,1,IF(N32&gt;N34,2,0))</f>
        <v>2</v>
      </c>
    </row>
    <row r="33" customFormat="false" ht="15.75" hidden="false" customHeight="false" outlineLevel="0" collapsed="false">
      <c r="A33" s="89" t="str">
        <f aca="false">B5</f>
        <v>SV Brackwede</v>
      </c>
      <c r="B33" s="89"/>
      <c r="C33" s="89"/>
      <c r="D33" s="83"/>
      <c r="E33" s="83"/>
      <c r="F33" s="83"/>
      <c r="G33" s="84" t="n">
        <f aca="false">(LARGE(V35:V42,1))+(LARGE(V35:V42,2))+(LARGE(V35:V42,3))+(LARGE(V35:V42,4))</f>
        <v>173.245</v>
      </c>
      <c r="H33" s="85" t="n">
        <f aca="false">IF(G33=LARGE(G32:G34,1),4,IF(G33=LARGE(G32:G34,2),2,0))</f>
        <v>2</v>
      </c>
      <c r="I33" s="83" t="n">
        <f aca="false">IF(H32+H33=8,3,IF(H33+H34=8,3,IF(AND(H32=2,H33=2),1,IF(AND(H33=2,H34=2),1,H33))))</f>
        <v>2</v>
      </c>
      <c r="J33" s="84" t="n">
        <f aca="false">(LARGE(W35:W42,1))+(LARGE(W35:W42,2))+(LARGE(W35:W42,3))+(LARGE(W35:W42,4))</f>
        <v>204.295</v>
      </c>
      <c r="K33" s="85" t="n">
        <f aca="false">IF(J33=LARGE(J32:J34,1),4,IF(J33=LARGE(J32:J34,2),2,0))</f>
        <v>2</v>
      </c>
      <c r="L33" s="83" t="n">
        <f aca="false">IF(K32+K33=8,3,IF(K33+K34=8,3,IF(AND(K32=2,K33=2),1,IF(AND(K33=2,K34=2),1,K33))))</f>
        <v>2</v>
      </c>
      <c r="M33" s="84"/>
      <c r="N33" s="84" t="n">
        <f aca="false">(LARGE(X35:X42,1))+(LARGE(X35:X42,2))+(LARGE(X35:X42,3))+(LARGE(X35:X42,4))</f>
        <v>203.17</v>
      </c>
      <c r="O33" s="84"/>
      <c r="P33" s="85" t="n">
        <f aca="false">IF(N33=LARGE(N32:N34,1),4,IF(N33=LARGE(N32:N34,2),2,0))</f>
        <v>2</v>
      </c>
      <c r="Q33" s="83" t="n">
        <f aca="false">IF(P32+P33=8,3,IF(P33+P34=8,3,IF(AND(P32=2,P33=2),1,IF(AND(P33=2,P34=2),1,P33))))</f>
        <v>2</v>
      </c>
      <c r="R33" s="90" t="n">
        <f aca="false">G33+J33+N33</f>
        <v>580.71</v>
      </c>
      <c r="S33" s="90"/>
      <c r="T33" s="83"/>
      <c r="U33" s="88"/>
    </row>
    <row r="34" customFormat="false" ht="15.75" hidden="false" customHeight="false" outlineLevel="0" collapsed="false">
      <c r="A34" s="82" t="n">
        <f aca="false">B6</f>
        <v>0</v>
      </c>
      <c r="B34" s="82"/>
      <c r="C34" s="82"/>
      <c r="D34" s="91"/>
      <c r="E34" s="92"/>
      <c r="F34" s="92"/>
      <c r="G34" s="93" t="n">
        <f aca="false">(LARGE(V60:V67,1))+(LARGE(V60:V67,2))+(LARGE(V60:V67,3))+(LARGE(V60:V67,4))</f>
        <v>0</v>
      </c>
      <c r="H34" s="85" t="n">
        <f aca="false">IF(G34=LARGE(G32:G34,1),4,IF(G34=LARGE(G32:G34,2),2,0))</f>
        <v>0</v>
      </c>
      <c r="I34" s="83" t="n">
        <f aca="false">IF(H32+H34=8,3,IF(H33+H34=8,3,IF(AND(H32=2,H34=2),1,IF(AND(H33=2,H34=2),1,H34))))</f>
        <v>0</v>
      </c>
      <c r="J34" s="93" t="n">
        <f aca="false">(LARGE(W60:W67,1))+(LARGE(W60:W67,2))+(LARGE(W60:W67,3))+(LARGE(W60:W67,4))</f>
        <v>0</v>
      </c>
      <c r="K34" s="94" t="n">
        <f aca="false">IF(J34=LARGE(J32:J34,1),4,IF(J34=LARGE(J32:J34,2),2,0))</f>
        <v>0</v>
      </c>
      <c r="L34" s="95" t="n">
        <f aca="false">IF(K32+K34=8,3,IF(K33+K34=8,3,IF(AND(K34=2,K32=2),1,IF(AND(K33=2,K34=2),1,K34))))</f>
        <v>0</v>
      </c>
      <c r="M34" s="86"/>
      <c r="N34" s="86" t="n">
        <f aca="false">(LARGE(X60:X67,1))+(LARGE(X60:X67,2))+(LARGE(X60:X67,3))+(LARGE(X60:X67,4))</f>
        <v>0</v>
      </c>
      <c r="O34" s="86"/>
      <c r="P34" s="94" t="n">
        <f aca="false">IF(N34=LARGE(N32:N34,1),4,IF(N34=LARGE(N32:N34,2),2,0))</f>
        <v>0</v>
      </c>
      <c r="Q34" s="96" t="n">
        <f aca="false">IF(P32+P34=8,3,IF(P33+P34=8,3,IF(AND(P34=2,P32=2),1,IF(AND(P33=2,P34=2),1,P34))))</f>
        <v>0</v>
      </c>
      <c r="R34" s="97" t="n">
        <f aca="false">G34+J34+N34</f>
        <v>0</v>
      </c>
      <c r="S34" s="97"/>
      <c r="T34" s="96"/>
      <c r="U34" s="95"/>
      <c r="V34" s="30" t="s">
        <v>31</v>
      </c>
      <c r="W34" s="30" t="s">
        <v>52</v>
      </c>
      <c r="X34" s="30" t="s">
        <v>42</v>
      </c>
      <c r="AA34" s="1" t="n">
        <f aca="false">IF(G32=G34,1,IF(G32&lt;G34,2,0))</f>
        <v>0</v>
      </c>
      <c r="AB34" s="1" t="n">
        <f aca="false">IF(J32=J34,1,IF(J32&lt;J34,2,0))</f>
        <v>0</v>
      </c>
      <c r="AC34" s="1" t="n">
        <f aca="false">IF(N32=N34,1,IF(N32&lt;N34,2,0))</f>
        <v>0</v>
      </c>
    </row>
    <row r="35" customFormat="false" ht="13.5" hidden="false" customHeight="true" outlineLevel="0" collapsed="false">
      <c r="A35" s="31" t="s">
        <v>36</v>
      </c>
      <c r="B35" s="33"/>
      <c r="C35" s="33" t="s">
        <v>53</v>
      </c>
      <c r="D35" s="98" t="n">
        <v>1991</v>
      </c>
      <c r="E35" s="98"/>
      <c r="F35" s="99" t="s">
        <v>34</v>
      </c>
      <c r="G35" s="36" t="n">
        <v>9.2</v>
      </c>
      <c r="H35" s="37" t="n">
        <v>9.1</v>
      </c>
      <c r="I35" s="37" t="n">
        <v>8.8</v>
      </c>
      <c r="J35" s="37" t="n">
        <v>8.7</v>
      </c>
      <c r="K35" s="38"/>
      <c r="L35" s="39" t="n">
        <f aca="false">SUM(G35:J35)-(MAX(G35:J35)+MIN(G35:J35))</f>
        <v>17.9</v>
      </c>
      <c r="M35" s="40" t="n">
        <v>9.5</v>
      </c>
      <c r="N35" s="41"/>
      <c r="O35" s="42" t="n">
        <v>14.915</v>
      </c>
      <c r="P35" s="43" t="n">
        <f aca="false">IF(F35="w",ROUND((L35+M35+O35*$AB$9),2),L35+M35+O35)</f>
        <v>42.315</v>
      </c>
      <c r="Q35" s="44" t="n">
        <f aca="false">IF(B35="x",0,P35)</f>
        <v>42.315</v>
      </c>
      <c r="R35" s="45" t="n">
        <f aca="false">Q35+Q36+Q37</f>
        <v>138.4</v>
      </c>
      <c r="S35" s="45"/>
      <c r="T35" s="100" t="n">
        <f aca="false">RANK(Y35,$Y$8:$Y$81)</f>
        <v>10</v>
      </c>
      <c r="U35" s="100" t="n">
        <f aca="false">IF(Z35&lt;0,0,Z35)</f>
        <v>1</v>
      </c>
      <c r="V35" s="47" t="n">
        <f aca="false">Q35</f>
        <v>42.315</v>
      </c>
      <c r="W35" s="47" t="n">
        <f aca="false">Q36</f>
        <v>47.97</v>
      </c>
      <c r="X35" s="47" t="n">
        <f aca="false">Q37</f>
        <v>48.115</v>
      </c>
      <c r="Y35" s="47" t="n">
        <f aca="false">R35</f>
        <v>138.4</v>
      </c>
      <c r="Z35" s="1" t="n">
        <f aca="false">11-T35</f>
        <v>1</v>
      </c>
    </row>
    <row r="36" customFormat="false" ht="13.5" hidden="false" customHeight="true" outlineLevel="0" collapsed="false">
      <c r="A36" s="31" t="s">
        <v>40</v>
      </c>
      <c r="B36" s="33"/>
      <c r="C36" s="33"/>
      <c r="D36" s="98"/>
      <c r="E36" s="98"/>
      <c r="F36" s="52"/>
      <c r="G36" s="49" t="n">
        <v>8.8</v>
      </c>
      <c r="H36" s="50" t="n">
        <v>8.9</v>
      </c>
      <c r="I36" s="50" t="n">
        <v>9.1</v>
      </c>
      <c r="J36" s="50" t="n">
        <v>8.8</v>
      </c>
      <c r="K36" s="51"/>
      <c r="L36" s="39" t="n">
        <f aca="false">SUM(G36:J36)-(MAX(G36:J36)+MIN(G36:J36))</f>
        <v>17.7</v>
      </c>
      <c r="M36" s="52" t="n">
        <v>9.3</v>
      </c>
      <c r="N36" s="53" t="n">
        <v>6</v>
      </c>
      <c r="O36" s="42" t="n">
        <v>14.97</v>
      </c>
      <c r="P36" s="43" t="n">
        <f aca="false">IF(F35="w",ROUND((L36+M36+O36*$AB$9+N36*$AB$10),2),L36+M36+O36+N36)</f>
        <v>47.97</v>
      </c>
      <c r="Q36" s="44" t="n">
        <f aca="false">IF(B36="x",0,P36)</f>
        <v>47.97</v>
      </c>
      <c r="R36" s="45"/>
      <c r="S36" s="45"/>
      <c r="T36" s="100"/>
      <c r="U36" s="100"/>
      <c r="V36" s="47" t="n">
        <f aca="false">Q38</f>
        <v>43.25</v>
      </c>
      <c r="W36" s="47" t="n">
        <f aca="false">Q39</f>
        <v>49.74</v>
      </c>
      <c r="X36" s="47" t="n">
        <f aca="false">Q40</f>
        <v>49.41</v>
      </c>
    </row>
    <row r="37" customFormat="false" ht="13.5" hidden="false" customHeight="true" outlineLevel="0" collapsed="false">
      <c r="A37" s="54" t="s">
        <v>42</v>
      </c>
      <c r="B37" s="56"/>
      <c r="C37" s="56"/>
      <c r="D37" s="98"/>
      <c r="E37" s="98"/>
      <c r="F37" s="61"/>
      <c r="G37" s="57" t="n">
        <v>8.9</v>
      </c>
      <c r="H37" s="58" t="n">
        <v>9.1</v>
      </c>
      <c r="I37" s="58" t="n">
        <v>8.8</v>
      </c>
      <c r="J37" s="58" t="n">
        <v>9.1</v>
      </c>
      <c r="K37" s="59"/>
      <c r="L37" s="60" t="n">
        <f aca="false">SUM(G37:J37)-(MAX(G37:J37)+MIN(G37:J37))</f>
        <v>18</v>
      </c>
      <c r="M37" s="61" t="n">
        <v>9.2</v>
      </c>
      <c r="N37" s="62" t="n">
        <v>6</v>
      </c>
      <c r="O37" s="63" t="n">
        <v>14.915</v>
      </c>
      <c r="P37" s="64" t="n">
        <f aca="false">IF(F35="w",ROUND((L37+M37+O37*$AB$9+N37*$AB$10),2),L37+M37+O37+N37)</f>
        <v>48.115</v>
      </c>
      <c r="Q37" s="65" t="n">
        <f aca="false">IF(B37="x",0,P37)</f>
        <v>48.115</v>
      </c>
      <c r="R37" s="45"/>
      <c r="S37" s="45"/>
      <c r="T37" s="100"/>
      <c r="U37" s="100"/>
      <c r="V37" s="47" t="n">
        <f aca="false">Q41</f>
        <v>43.29</v>
      </c>
      <c r="W37" s="47" t="n">
        <f aca="false">Q42</f>
        <v>53.03</v>
      </c>
      <c r="X37" s="47" t="n">
        <f aca="false">Q43</f>
        <v>52.75</v>
      </c>
    </row>
    <row r="38" customFormat="false" ht="13.5" hidden="false" customHeight="true" outlineLevel="0" collapsed="false">
      <c r="A38" s="31" t="s">
        <v>36</v>
      </c>
      <c r="B38" s="33"/>
      <c r="C38" s="33" t="s">
        <v>54</v>
      </c>
      <c r="D38" s="34" t="n">
        <v>2006</v>
      </c>
      <c r="E38" s="34"/>
      <c r="F38" s="52" t="s">
        <v>38</v>
      </c>
      <c r="G38" s="36" t="n">
        <v>9.4</v>
      </c>
      <c r="H38" s="37" t="n">
        <v>9.2</v>
      </c>
      <c r="I38" s="37" t="n">
        <v>8.8</v>
      </c>
      <c r="J38" s="37" t="n">
        <v>9.3</v>
      </c>
      <c r="K38" s="38"/>
      <c r="L38" s="39" t="n">
        <f aca="false">SUM(G38:J38)-(MAX(G38:J38)+MIN(G38:J38))</f>
        <v>18.5</v>
      </c>
      <c r="M38" s="40" t="n">
        <v>9.1</v>
      </c>
      <c r="N38" s="41"/>
      <c r="O38" s="42" t="n">
        <v>14.23</v>
      </c>
      <c r="P38" s="43" t="n">
        <f aca="false">IF(F38="w",ROUND((L38+M38+O38*$AB$9),2),L38+M38+O38)</f>
        <v>43.25</v>
      </c>
      <c r="Q38" s="44" t="n">
        <f aca="false">IF(B38="x",0,P38)</f>
        <v>43.25</v>
      </c>
      <c r="R38" s="45" t="n">
        <f aca="false">Q38+Q39+Q40</f>
        <v>142.4</v>
      </c>
      <c r="S38" s="45"/>
      <c r="T38" s="46" t="n">
        <f aca="false">RANK(Y38,$Y$8:$Y$81)</f>
        <v>8</v>
      </c>
      <c r="U38" s="46" t="n">
        <f aca="false">IF(Z38&lt;0,0,Z38)</f>
        <v>3</v>
      </c>
      <c r="V38" s="47" t="n">
        <f aca="false">Q44</f>
        <v>43.31</v>
      </c>
      <c r="W38" s="47" t="n">
        <f aca="false">Q45</f>
        <v>50.26</v>
      </c>
      <c r="X38" s="47" t="n">
        <f aca="false">Q46</f>
        <v>48.985</v>
      </c>
      <c r="Y38" s="47" t="n">
        <f aca="false">R38</f>
        <v>142.4</v>
      </c>
      <c r="Z38" s="1" t="n">
        <f aca="false">11-T38</f>
        <v>3</v>
      </c>
    </row>
    <row r="39" customFormat="false" ht="13.5" hidden="false" customHeight="true" outlineLevel="0" collapsed="false">
      <c r="A39" s="31" t="s">
        <v>40</v>
      </c>
      <c r="B39" s="33"/>
      <c r="C39" s="33"/>
      <c r="D39" s="34"/>
      <c r="E39" s="34"/>
      <c r="F39" s="52"/>
      <c r="G39" s="49" t="n">
        <v>9.5</v>
      </c>
      <c r="H39" s="50" t="n">
        <v>9.1</v>
      </c>
      <c r="I39" s="50" t="n">
        <v>9.2</v>
      </c>
      <c r="J39" s="50" t="n">
        <v>9.1</v>
      </c>
      <c r="K39" s="51"/>
      <c r="L39" s="39" t="n">
        <f aca="false">SUM(G39:J39)-(MAX(G39:J39)+MIN(G39:J39))</f>
        <v>18.3</v>
      </c>
      <c r="M39" s="52" t="n">
        <v>9.2</v>
      </c>
      <c r="N39" s="53" t="n">
        <v>5.5</v>
      </c>
      <c r="O39" s="42" t="n">
        <v>13.97</v>
      </c>
      <c r="P39" s="43" t="n">
        <f aca="false">IF(F38="w",ROUND((L39+M39+O39*$AB$9+N39*$AB$10),2),L39+M39+O39+N39)</f>
        <v>49.74</v>
      </c>
      <c r="Q39" s="44" t="n">
        <f aca="false">IF(B39="x",0,P39)</f>
        <v>49.74</v>
      </c>
      <c r="R39" s="45"/>
      <c r="S39" s="45"/>
      <c r="T39" s="46"/>
      <c r="U39" s="46"/>
      <c r="V39" s="47" t="n">
        <f aca="false">Q47</f>
        <v>42.83</v>
      </c>
      <c r="W39" s="47" t="n">
        <f aca="false">Q48</f>
        <v>50.98</v>
      </c>
      <c r="X39" s="47" t="n">
        <f aca="false">Q49</f>
        <v>51.08</v>
      </c>
    </row>
    <row r="40" customFormat="false" ht="13.5" hidden="false" customHeight="true" outlineLevel="0" collapsed="false">
      <c r="A40" s="54" t="s">
        <v>42</v>
      </c>
      <c r="B40" s="56"/>
      <c r="C40" s="56"/>
      <c r="D40" s="34"/>
      <c r="E40" s="34"/>
      <c r="F40" s="61"/>
      <c r="G40" s="57" t="n">
        <v>9.3</v>
      </c>
      <c r="H40" s="58" t="n">
        <v>8.9</v>
      </c>
      <c r="I40" s="58" t="n">
        <v>9</v>
      </c>
      <c r="J40" s="58" t="n">
        <v>9.1</v>
      </c>
      <c r="K40" s="59"/>
      <c r="L40" s="60" t="n">
        <f aca="false">SUM(G40:J40)-(MAX(G40:J40)+MIN(G40:J40))</f>
        <v>18.1</v>
      </c>
      <c r="M40" s="61" t="n">
        <v>9.1</v>
      </c>
      <c r="N40" s="62" t="n">
        <v>5.5</v>
      </c>
      <c r="O40" s="63" t="n">
        <v>13.94</v>
      </c>
      <c r="P40" s="64" t="n">
        <f aca="false">IF(F38="w",ROUND((L40+M40+O40*$AB$9+N40*$AB$10),2),L40+M40+O40+N40)</f>
        <v>49.41</v>
      </c>
      <c r="Q40" s="67" t="n">
        <f aca="false">IF(B40="x",0,P40)</f>
        <v>49.41</v>
      </c>
      <c r="R40" s="45"/>
      <c r="S40" s="45"/>
      <c r="T40" s="46"/>
      <c r="U40" s="46"/>
      <c r="V40" s="47" t="n">
        <f aca="false">Q50</f>
        <v>43.395</v>
      </c>
      <c r="W40" s="47" t="n">
        <f aca="false">Q51</f>
        <v>50.025</v>
      </c>
      <c r="X40" s="47" t="n">
        <f aca="false">Q52</f>
        <v>49.93</v>
      </c>
    </row>
    <row r="41" customFormat="false" ht="13.5" hidden="false" customHeight="true" outlineLevel="0" collapsed="false">
      <c r="A41" s="31" t="s">
        <v>36</v>
      </c>
      <c r="B41" s="33"/>
      <c r="C41" s="33" t="s">
        <v>55</v>
      </c>
      <c r="D41" s="34" t="n">
        <v>2004</v>
      </c>
      <c r="E41" s="34"/>
      <c r="F41" s="52" t="s">
        <v>38</v>
      </c>
      <c r="G41" s="36" t="n">
        <v>9.3</v>
      </c>
      <c r="H41" s="37" t="n">
        <v>8.8</v>
      </c>
      <c r="I41" s="37" t="n">
        <v>8.7</v>
      </c>
      <c r="J41" s="37" t="n">
        <v>9</v>
      </c>
      <c r="K41" s="38"/>
      <c r="L41" s="39" t="n">
        <f aca="false">SUM(G41:J41)-(MAX(G41:J41)+MIN(G41:J41))</f>
        <v>17.8</v>
      </c>
      <c r="M41" s="40" t="n">
        <v>9.4</v>
      </c>
      <c r="N41" s="41"/>
      <c r="O41" s="42" t="n">
        <v>14.625</v>
      </c>
      <c r="P41" s="43" t="n">
        <f aca="false">IF(F41="w",ROUND((L41+M41+O41*$AB$9),2),L41+M41+O41)</f>
        <v>43.29</v>
      </c>
      <c r="Q41" s="44" t="n">
        <f aca="false">IF(B41="x",0,P41)</f>
        <v>43.29</v>
      </c>
      <c r="R41" s="45" t="n">
        <f aca="false">Q41+Q42+Q43</f>
        <v>149.07</v>
      </c>
      <c r="S41" s="45"/>
      <c r="T41" s="46" t="n">
        <f aca="false">RANK(Y41,$Y$8:$Y$81)</f>
        <v>2</v>
      </c>
      <c r="U41" s="46" t="n">
        <f aca="false">IF(Z41&lt;0,0,Z41)</f>
        <v>9</v>
      </c>
      <c r="V41" s="47" t="n">
        <f aca="false">Q53</f>
        <v>0</v>
      </c>
      <c r="W41" s="47" t="n">
        <f aca="false">Q54</f>
        <v>0</v>
      </c>
      <c r="X41" s="47" t="n">
        <f aca="false">Q55</f>
        <v>0</v>
      </c>
      <c r="Y41" s="47" t="n">
        <f aca="false">R41</f>
        <v>149.07</v>
      </c>
      <c r="Z41" s="1" t="n">
        <f aca="false">11-T41</f>
        <v>9</v>
      </c>
    </row>
    <row r="42" customFormat="false" ht="13.5" hidden="false" customHeight="true" outlineLevel="0" collapsed="false">
      <c r="A42" s="31" t="s">
        <v>40</v>
      </c>
      <c r="B42" s="33"/>
      <c r="C42" s="33"/>
      <c r="D42" s="34"/>
      <c r="E42" s="34"/>
      <c r="F42" s="52"/>
      <c r="G42" s="49" t="n">
        <v>8.8</v>
      </c>
      <c r="H42" s="50" t="n">
        <v>8.4</v>
      </c>
      <c r="I42" s="50" t="n">
        <v>8.8</v>
      </c>
      <c r="J42" s="50" t="n">
        <v>8.8</v>
      </c>
      <c r="K42" s="51"/>
      <c r="L42" s="39" t="n">
        <f aca="false">SUM(G42:J42)-(MAX(G42:J42)+MIN(G42:J42))</f>
        <v>17.6</v>
      </c>
      <c r="M42" s="52" t="n">
        <v>9.5</v>
      </c>
      <c r="N42" s="53" t="n">
        <v>8.2</v>
      </c>
      <c r="O42" s="42" t="n">
        <v>14.255</v>
      </c>
      <c r="P42" s="43" t="n">
        <f aca="false">IF(F41="w",ROUND((L42+M42+O42*$AB$9+N42*$AB$10),2),L42+M42+O42+N42)</f>
        <v>53.03</v>
      </c>
      <c r="Q42" s="44" t="n">
        <f aca="false">IF(B42="x",0,P42)</f>
        <v>53.03</v>
      </c>
      <c r="R42" s="45"/>
      <c r="S42" s="45"/>
      <c r="T42" s="46"/>
      <c r="U42" s="46"/>
      <c r="V42" s="47" t="n">
        <f aca="false">Q56</f>
        <v>0</v>
      </c>
      <c r="W42" s="47" t="n">
        <f aca="false">Q57</f>
        <v>0</v>
      </c>
      <c r="X42" s="47" t="n">
        <f aca="false">Q58</f>
        <v>0</v>
      </c>
    </row>
    <row r="43" customFormat="false" ht="13.5" hidden="false" customHeight="true" outlineLevel="0" collapsed="false">
      <c r="A43" s="54" t="s">
        <v>42</v>
      </c>
      <c r="B43" s="56"/>
      <c r="C43" s="56"/>
      <c r="D43" s="34"/>
      <c r="E43" s="34"/>
      <c r="F43" s="61"/>
      <c r="G43" s="57" t="n">
        <v>9</v>
      </c>
      <c r="H43" s="58" t="n">
        <v>8.5</v>
      </c>
      <c r="I43" s="58" t="n">
        <v>8.5</v>
      </c>
      <c r="J43" s="58" t="n">
        <v>8.8</v>
      </c>
      <c r="K43" s="59"/>
      <c r="L43" s="60" t="n">
        <f aca="false">SUM(G43:J43)-(MAX(G43:J43)+MIN(G43:J43))</f>
        <v>17.3</v>
      </c>
      <c r="M43" s="61" t="n">
        <v>9.5</v>
      </c>
      <c r="N43" s="62" t="n">
        <v>8.2</v>
      </c>
      <c r="O43" s="63" t="n">
        <v>14.275</v>
      </c>
      <c r="P43" s="64" t="n">
        <f aca="false">IF(F41="w",ROUND((L43+M43+O43*$AB$9+N43*$AB$10),2),L43+M43+O43+N43)</f>
        <v>52.75</v>
      </c>
      <c r="Q43" s="67" t="n">
        <f aca="false">IF(B43="x",0,P43)</f>
        <v>52.75</v>
      </c>
      <c r="R43" s="45"/>
      <c r="S43" s="45"/>
      <c r="T43" s="46"/>
      <c r="U43" s="46"/>
    </row>
    <row r="44" customFormat="false" ht="13.5" hidden="false" customHeight="true" outlineLevel="0" collapsed="false">
      <c r="A44" s="31" t="s">
        <v>36</v>
      </c>
      <c r="B44" s="33"/>
      <c r="C44" s="33" t="s">
        <v>56</v>
      </c>
      <c r="D44" s="34" t="n">
        <v>2000</v>
      </c>
      <c r="E44" s="34"/>
      <c r="F44" s="52" t="s">
        <v>34</v>
      </c>
      <c r="G44" s="36" t="n">
        <v>9.4</v>
      </c>
      <c r="H44" s="37" t="n">
        <v>9.1</v>
      </c>
      <c r="I44" s="37" t="n">
        <v>8.9</v>
      </c>
      <c r="J44" s="37" t="n">
        <v>9.3</v>
      </c>
      <c r="K44" s="38"/>
      <c r="L44" s="39" t="n">
        <f aca="false">SUM(G44:J44)-(MAX(G44:J44)+MIN(G44:J44))</f>
        <v>18.4</v>
      </c>
      <c r="M44" s="40" t="n">
        <v>9.4</v>
      </c>
      <c r="N44" s="41"/>
      <c r="O44" s="42" t="n">
        <v>15.51</v>
      </c>
      <c r="P44" s="43" t="n">
        <f aca="false">IF(F44="w",ROUND((L44+M44+O44*$AB$9),2),L44+M44+O44)</f>
        <v>43.31</v>
      </c>
      <c r="Q44" s="44" t="n">
        <f aca="false">IF(B44="x",0,P44)</f>
        <v>43.31</v>
      </c>
      <c r="R44" s="45" t="n">
        <f aca="false">Q44+Q45+Q46</f>
        <v>142.555</v>
      </c>
      <c r="S44" s="45"/>
      <c r="T44" s="46" t="n">
        <f aca="false">RANK(Y44,$Y$8:$Y$81)</f>
        <v>7</v>
      </c>
      <c r="U44" s="46" t="n">
        <f aca="false">IF(Z44&lt;0,0,Z44)</f>
        <v>4</v>
      </c>
      <c r="Y44" s="47" t="n">
        <f aca="false">R44</f>
        <v>142.555</v>
      </c>
      <c r="Z44" s="1" t="n">
        <f aca="false">11-T44</f>
        <v>4</v>
      </c>
    </row>
    <row r="45" customFormat="false" ht="13.5" hidden="false" customHeight="true" outlineLevel="0" collapsed="false">
      <c r="A45" s="31" t="s">
        <v>40</v>
      </c>
      <c r="B45" s="33"/>
      <c r="C45" s="33"/>
      <c r="D45" s="34"/>
      <c r="E45" s="34"/>
      <c r="F45" s="52"/>
      <c r="G45" s="49" t="n">
        <v>9</v>
      </c>
      <c r="H45" s="50" t="n">
        <v>8.7</v>
      </c>
      <c r="I45" s="50" t="n">
        <v>8.3</v>
      </c>
      <c r="J45" s="50" t="n">
        <v>8.3</v>
      </c>
      <c r="K45" s="51"/>
      <c r="L45" s="39" t="n">
        <f aca="false">SUM(G45:J45)-(MAX(G45:J45)+MIN(G45:J45))</f>
        <v>17</v>
      </c>
      <c r="M45" s="52" t="n">
        <v>9</v>
      </c>
      <c r="N45" s="53" t="n">
        <v>9.2</v>
      </c>
      <c r="O45" s="42" t="n">
        <v>15.06</v>
      </c>
      <c r="P45" s="43" t="n">
        <f aca="false">IF(F44="w",ROUND((L45+M45+O45*$AB$9+N45*$AB$10),2),L45+M45+O45+N45)</f>
        <v>50.26</v>
      </c>
      <c r="Q45" s="44" t="n">
        <f aca="false">IF(B45="x",0,P45)</f>
        <v>50.26</v>
      </c>
      <c r="R45" s="45"/>
      <c r="S45" s="45"/>
      <c r="T45" s="46"/>
      <c r="U45" s="46"/>
    </row>
    <row r="46" customFormat="false" ht="13.5" hidden="false" customHeight="true" outlineLevel="0" collapsed="false">
      <c r="A46" s="54" t="s">
        <v>42</v>
      </c>
      <c r="B46" s="56"/>
      <c r="C46" s="56"/>
      <c r="D46" s="34"/>
      <c r="E46" s="34"/>
      <c r="F46" s="61"/>
      <c r="G46" s="57" t="n">
        <v>8.2</v>
      </c>
      <c r="H46" s="58" t="n">
        <v>8.6</v>
      </c>
      <c r="I46" s="58" t="n">
        <v>8.2</v>
      </c>
      <c r="J46" s="58" t="n">
        <v>8.8</v>
      </c>
      <c r="K46" s="59"/>
      <c r="L46" s="60" t="n">
        <f aca="false">SUM(G46:J46)-(MAX(G46:J46)+MIN(G46:J46))</f>
        <v>16.8</v>
      </c>
      <c r="M46" s="61" t="n">
        <v>9</v>
      </c>
      <c r="N46" s="62" t="n">
        <v>8</v>
      </c>
      <c r="O46" s="63" t="n">
        <v>15.185</v>
      </c>
      <c r="P46" s="64" t="n">
        <f aca="false">IF(F44="w",ROUND((L46+M46+O46*$AB$9+N46*$AB$10),2),L46+M46+O46+N46)</f>
        <v>48.985</v>
      </c>
      <c r="Q46" s="67" t="n">
        <f aca="false">IF(B46="x",0,P46)</f>
        <v>48.985</v>
      </c>
      <c r="R46" s="45"/>
      <c r="S46" s="45"/>
      <c r="T46" s="46"/>
      <c r="U46" s="46"/>
    </row>
    <row r="47" customFormat="false" ht="13.5" hidden="false" customHeight="true" outlineLevel="0" collapsed="false">
      <c r="A47" s="31" t="s">
        <v>36</v>
      </c>
      <c r="B47" s="33"/>
      <c r="C47" s="33" t="s">
        <v>57</v>
      </c>
      <c r="D47" s="34" t="n">
        <v>1994</v>
      </c>
      <c r="E47" s="34"/>
      <c r="F47" s="52" t="s">
        <v>38</v>
      </c>
      <c r="G47" s="36" t="n">
        <v>9</v>
      </c>
      <c r="H47" s="37" t="n">
        <v>9</v>
      </c>
      <c r="I47" s="37" t="n">
        <v>9</v>
      </c>
      <c r="J47" s="37" t="n">
        <v>9.3</v>
      </c>
      <c r="K47" s="38"/>
      <c r="L47" s="39" t="n">
        <f aca="false">SUM(G47:J47)-(MAX(G47:J47)+MIN(G47:J47))</f>
        <v>18</v>
      </c>
      <c r="M47" s="40" t="n">
        <v>9.5</v>
      </c>
      <c r="N47" s="41"/>
      <c r="O47" s="42" t="n">
        <v>13.94</v>
      </c>
      <c r="P47" s="43" t="n">
        <f aca="false">IF(F47="w",ROUND((L47+M47+O47*$AB$9),2),L47+M47+O47)</f>
        <v>42.83</v>
      </c>
      <c r="Q47" s="44" t="n">
        <f aca="false">IF(B47="x",0,P47)</f>
        <v>42.83</v>
      </c>
      <c r="R47" s="45" t="n">
        <f aca="false">Q47+Q48+Q49</f>
        <v>144.89</v>
      </c>
      <c r="S47" s="45"/>
      <c r="T47" s="46" t="n">
        <f aca="false">RANK(Y47,$Y$8:$Y$81)</f>
        <v>5</v>
      </c>
      <c r="U47" s="46" t="n">
        <f aca="false">IF(Z47&lt;0,0,Z47)</f>
        <v>6</v>
      </c>
      <c r="Y47" s="47" t="n">
        <f aca="false">R47</f>
        <v>144.89</v>
      </c>
      <c r="Z47" s="1" t="n">
        <f aca="false">11-T47</f>
        <v>6</v>
      </c>
    </row>
    <row r="48" customFormat="false" ht="13.5" hidden="false" customHeight="true" outlineLevel="0" collapsed="false">
      <c r="A48" s="31" t="s">
        <v>40</v>
      </c>
      <c r="B48" s="33"/>
      <c r="C48" s="33"/>
      <c r="D48" s="34"/>
      <c r="E48" s="34"/>
      <c r="F48" s="52"/>
      <c r="G48" s="49" t="n">
        <v>9.2</v>
      </c>
      <c r="H48" s="50" t="n">
        <v>8.8</v>
      </c>
      <c r="I48" s="50" t="n">
        <v>9.3</v>
      </c>
      <c r="J48" s="50" t="n">
        <v>8.4</v>
      </c>
      <c r="K48" s="51"/>
      <c r="L48" s="39" t="n">
        <f aca="false">SUM(G48:J48)-(MAX(G48:J48)+MIN(G48:J48))</f>
        <v>18</v>
      </c>
      <c r="M48" s="52" t="n">
        <v>9.5</v>
      </c>
      <c r="N48" s="53" t="n">
        <v>6.7</v>
      </c>
      <c r="O48" s="42" t="n">
        <v>13.735</v>
      </c>
      <c r="P48" s="43" t="n">
        <f aca="false">IF(F47="w",ROUND((L48+M48+O48*$AB$9+N48*$AB$10),2),L48+M48+O48+N48)</f>
        <v>50.98</v>
      </c>
      <c r="Q48" s="44" t="n">
        <f aca="false">IF(B48="x",0,P48)</f>
        <v>50.98</v>
      </c>
      <c r="R48" s="45"/>
      <c r="S48" s="45"/>
      <c r="T48" s="46"/>
      <c r="U48" s="46"/>
    </row>
    <row r="49" customFormat="false" ht="13.5" hidden="false" customHeight="true" outlineLevel="0" collapsed="false">
      <c r="A49" s="54" t="s">
        <v>42</v>
      </c>
      <c r="B49" s="56"/>
      <c r="C49" s="56"/>
      <c r="D49" s="34"/>
      <c r="E49" s="34"/>
      <c r="F49" s="61"/>
      <c r="G49" s="57" t="n">
        <v>8.9</v>
      </c>
      <c r="H49" s="58" t="n">
        <v>8.8</v>
      </c>
      <c r="I49" s="58" t="n">
        <v>8.9</v>
      </c>
      <c r="J49" s="58" t="n">
        <v>8.8</v>
      </c>
      <c r="K49" s="59"/>
      <c r="L49" s="60" t="n">
        <f aca="false">SUM(G49:J49)-(MAX(G49:J49)+MIN(G49:J49))</f>
        <v>17.7</v>
      </c>
      <c r="M49" s="61" t="n">
        <v>9.7</v>
      </c>
      <c r="N49" s="62" t="n">
        <v>6.7</v>
      </c>
      <c r="O49" s="63" t="n">
        <v>13.915</v>
      </c>
      <c r="P49" s="64" t="n">
        <f aca="false">IF(F47="w",ROUND((L49+M49+O49*$AB$9+N49*$AB$10),2),L49+M49+O49+N49)</f>
        <v>51.08</v>
      </c>
      <c r="Q49" s="67" t="n">
        <f aca="false">IF(B49="x",0,P49)</f>
        <v>51.08</v>
      </c>
      <c r="R49" s="45"/>
      <c r="S49" s="45"/>
      <c r="T49" s="46"/>
      <c r="U49" s="46"/>
    </row>
    <row r="50" customFormat="false" ht="13.5" hidden="false" customHeight="true" outlineLevel="0" collapsed="false">
      <c r="A50" s="31" t="s">
        <v>36</v>
      </c>
      <c r="B50" s="33"/>
      <c r="C50" s="33" t="s">
        <v>58</v>
      </c>
      <c r="D50" s="34" t="n">
        <v>1993</v>
      </c>
      <c r="E50" s="34"/>
      <c r="F50" s="52" t="s">
        <v>34</v>
      </c>
      <c r="G50" s="69" t="n">
        <v>9.2</v>
      </c>
      <c r="H50" s="70" t="n">
        <v>8.8</v>
      </c>
      <c r="I50" s="70" t="n">
        <v>9.1</v>
      </c>
      <c r="J50" s="70" t="n">
        <v>8.9</v>
      </c>
      <c r="K50" s="71"/>
      <c r="L50" s="39" t="n">
        <f aca="false">SUM(G50:J50)-(MAX(G50:J50)+MIN(G50:J50))</f>
        <v>18</v>
      </c>
      <c r="M50" s="40" t="n">
        <v>9.7</v>
      </c>
      <c r="N50" s="41"/>
      <c r="O50" s="42" t="n">
        <v>15.695</v>
      </c>
      <c r="P50" s="43" t="n">
        <f aca="false">IF(F50="w",ROUND((L50+M50+O50*$AB$9),2),L50+M50+O50)</f>
        <v>43.395</v>
      </c>
      <c r="Q50" s="44" t="n">
        <f aca="false">IF(B50="x",0,P50)</f>
        <v>43.395</v>
      </c>
      <c r="R50" s="45" t="n">
        <f aca="false">Q50+Q51+Q52</f>
        <v>143.35</v>
      </c>
      <c r="S50" s="45"/>
      <c r="T50" s="46" t="n">
        <f aca="false">RANK(Y50,$Y$8:$Y$81)</f>
        <v>6</v>
      </c>
      <c r="U50" s="46" t="n">
        <f aca="false">IF(Z50&lt;0,0,Z50)</f>
        <v>5</v>
      </c>
      <c r="Y50" s="47" t="n">
        <f aca="false">R50</f>
        <v>143.35</v>
      </c>
      <c r="Z50" s="1" t="n">
        <f aca="false">11-T50</f>
        <v>5</v>
      </c>
    </row>
    <row r="51" customFormat="false" ht="13.5" hidden="false" customHeight="true" outlineLevel="0" collapsed="false">
      <c r="A51" s="31" t="s">
        <v>40</v>
      </c>
      <c r="B51" s="33"/>
      <c r="C51" s="33"/>
      <c r="D51" s="34"/>
      <c r="E51" s="34"/>
      <c r="F51" s="52"/>
      <c r="G51" s="72" t="n">
        <v>9</v>
      </c>
      <c r="H51" s="73" t="n">
        <v>8.7</v>
      </c>
      <c r="I51" s="73" t="n">
        <v>8.9</v>
      </c>
      <c r="J51" s="73" t="n">
        <v>8.8</v>
      </c>
      <c r="K51" s="74"/>
      <c r="L51" s="39" t="n">
        <f aca="false">SUM(G51:J51)-(MAX(G51:J51)+MIN(G51:J51))</f>
        <v>17.7</v>
      </c>
      <c r="M51" s="52" t="n">
        <v>9.8</v>
      </c>
      <c r="N51" s="53" t="n">
        <v>7.2</v>
      </c>
      <c r="O51" s="42" t="n">
        <v>15.325</v>
      </c>
      <c r="P51" s="43" t="n">
        <f aca="false">IF(F50="w",ROUND((L51+M51+O51*$AB$9+N51*$AB$10),2),L51+M51+O51+N51)</f>
        <v>50.025</v>
      </c>
      <c r="Q51" s="44" t="n">
        <f aca="false">IF(B51="x",0,P51)</f>
        <v>50.025</v>
      </c>
      <c r="R51" s="45"/>
      <c r="S51" s="45"/>
      <c r="T51" s="46"/>
      <c r="U51" s="46"/>
    </row>
    <row r="52" customFormat="false" ht="13.5" hidden="false" customHeight="true" outlineLevel="0" collapsed="false">
      <c r="A52" s="54" t="s">
        <v>42</v>
      </c>
      <c r="B52" s="56"/>
      <c r="C52" s="56"/>
      <c r="D52" s="34"/>
      <c r="E52" s="34"/>
      <c r="F52" s="61"/>
      <c r="G52" s="75" t="n">
        <v>8.7</v>
      </c>
      <c r="H52" s="76" t="n">
        <v>8.6</v>
      </c>
      <c r="I52" s="76" t="n">
        <v>8.9</v>
      </c>
      <c r="J52" s="76" t="n">
        <v>8.7</v>
      </c>
      <c r="K52" s="77"/>
      <c r="L52" s="60" t="n">
        <f aca="false">SUM(G52:J52)-(MAX(G52:J52)+MIN(G52:J52))</f>
        <v>17.4</v>
      </c>
      <c r="M52" s="61" t="n">
        <v>9.8</v>
      </c>
      <c r="N52" s="62" t="n">
        <v>7.2</v>
      </c>
      <c r="O52" s="63" t="n">
        <v>15.53</v>
      </c>
      <c r="P52" s="64" t="n">
        <f aca="false">IF(F50="w",ROUND((L52+M52+O52*$AB$9+N52*$AB$10),2),L52+M52+O52+N52)</f>
        <v>49.93</v>
      </c>
      <c r="Q52" s="67" t="n">
        <f aca="false">IF(B52="x",0,P52)</f>
        <v>49.93</v>
      </c>
      <c r="R52" s="45"/>
      <c r="S52" s="45"/>
      <c r="T52" s="46"/>
      <c r="U52" s="46"/>
    </row>
    <row r="53" customFormat="false" ht="13.5" hidden="false" customHeight="true" outlineLevel="0" collapsed="false">
      <c r="A53" s="31" t="s">
        <v>36</v>
      </c>
      <c r="B53" s="33"/>
      <c r="C53" s="33"/>
      <c r="D53" s="34"/>
      <c r="E53" s="34"/>
      <c r="F53" s="52"/>
      <c r="G53" s="78"/>
      <c r="H53" s="78"/>
      <c r="I53" s="78"/>
      <c r="J53" s="78"/>
      <c r="K53" s="79"/>
      <c r="L53" s="39" t="n">
        <f aca="false">SUM(G53:J53)-(MAX(G53:J53)+MIN(G53:J53))</f>
        <v>0</v>
      </c>
      <c r="M53" s="40"/>
      <c r="N53" s="41"/>
      <c r="O53" s="42"/>
      <c r="P53" s="43" t="n">
        <f aca="false">IF(F53="w",ROUND((L53+M53+O53*$AB$9),2),L53+M53+O53)</f>
        <v>0</v>
      </c>
      <c r="Q53" s="44" t="n">
        <f aca="false">IF(B53="x",0,P53)</f>
        <v>0</v>
      </c>
      <c r="R53" s="45" t="n">
        <f aca="false">Q53+Q54+Q55</f>
        <v>0</v>
      </c>
      <c r="S53" s="45"/>
      <c r="T53" s="46" t="n">
        <f aca="false">RANK(Y53,$Y$8:$Y$81)</f>
        <v>14</v>
      </c>
      <c r="U53" s="46" t="n">
        <f aca="false">IF(Z53&lt;0,0,Z53)</f>
        <v>0</v>
      </c>
      <c r="Y53" s="47" t="n">
        <f aca="false">R53</f>
        <v>0</v>
      </c>
      <c r="Z53" s="1" t="n">
        <f aca="false">11-T53</f>
        <v>-3</v>
      </c>
    </row>
    <row r="54" customFormat="false" ht="13.5" hidden="false" customHeight="true" outlineLevel="0" collapsed="false">
      <c r="A54" s="31" t="s">
        <v>40</v>
      </c>
      <c r="B54" s="33"/>
      <c r="C54" s="33"/>
      <c r="D54" s="34"/>
      <c r="E54" s="34"/>
      <c r="F54" s="52"/>
      <c r="G54" s="78"/>
      <c r="H54" s="78"/>
      <c r="I54" s="78"/>
      <c r="J54" s="78"/>
      <c r="K54" s="79"/>
      <c r="L54" s="39" t="n">
        <f aca="false">SUM(G54:J54)-(MAX(G54:J54)+MIN(G54:J54))</f>
        <v>0</v>
      </c>
      <c r="M54" s="52"/>
      <c r="N54" s="53"/>
      <c r="O54" s="42"/>
      <c r="P54" s="43" t="n">
        <f aca="false">IF(F53="w",ROUND((L54+M54+O54*$AB$9+N54*$AB$10),2),L54+M54+O54+N54)</f>
        <v>0</v>
      </c>
      <c r="Q54" s="44" t="n">
        <f aca="false">IF(B54="x",0,P54)</f>
        <v>0</v>
      </c>
      <c r="R54" s="45"/>
      <c r="S54" s="45"/>
      <c r="T54" s="46"/>
      <c r="U54" s="46"/>
    </row>
    <row r="55" customFormat="false" ht="13.5" hidden="false" customHeight="true" outlineLevel="0" collapsed="false">
      <c r="A55" s="54" t="s">
        <v>42</v>
      </c>
      <c r="B55" s="56"/>
      <c r="C55" s="56"/>
      <c r="D55" s="34"/>
      <c r="E55" s="34"/>
      <c r="F55" s="61"/>
      <c r="G55" s="80"/>
      <c r="H55" s="80"/>
      <c r="I55" s="80"/>
      <c r="J55" s="80"/>
      <c r="K55" s="81"/>
      <c r="L55" s="60" t="n">
        <f aca="false">SUM(G55:J55)-(MAX(G55:J55)+MIN(G55:J55))</f>
        <v>0</v>
      </c>
      <c r="M55" s="61"/>
      <c r="N55" s="62"/>
      <c r="O55" s="63"/>
      <c r="P55" s="64" t="n">
        <f aca="false">IF(F53="w",ROUND((L55+M55+O55*$AB$9+N55*$AB$10),2),L55+M55+O55+N55)</f>
        <v>0</v>
      </c>
      <c r="Q55" s="67" t="n">
        <f aca="false">IF(B55="x",0,P55)</f>
        <v>0</v>
      </c>
      <c r="R55" s="45"/>
      <c r="S55" s="45"/>
      <c r="T55" s="46"/>
      <c r="U55" s="46"/>
    </row>
    <row r="56" customFormat="false" ht="13.5" hidden="false" customHeight="true" outlineLevel="0" collapsed="false">
      <c r="A56" s="31" t="s">
        <v>36</v>
      </c>
      <c r="B56" s="48"/>
      <c r="C56" s="48"/>
      <c r="D56" s="68"/>
      <c r="E56" s="68"/>
      <c r="F56" s="52"/>
      <c r="G56" s="78"/>
      <c r="H56" s="78"/>
      <c r="I56" s="78"/>
      <c r="J56" s="78"/>
      <c r="K56" s="79" t="n">
        <v>3</v>
      </c>
      <c r="L56" s="39" t="n">
        <f aca="false">SUM(G56:J56)-(MAX(G56:J56)+MIN(G56:J56))</f>
        <v>0</v>
      </c>
      <c r="M56" s="40"/>
      <c r="N56" s="41"/>
      <c r="O56" s="42"/>
      <c r="P56" s="43" t="n">
        <f aca="false">IF(F56="w",ROUND((L56+M56+O56*$AB$9),2),L56+M56+O56)</f>
        <v>0</v>
      </c>
      <c r="Q56" s="44" t="n">
        <f aca="false">IF(B56="x",0,P56)</f>
        <v>0</v>
      </c>
      <c r="R56" s="45" t="n">
        <f aca="false">Q56+Q57+Q58</f>
        <v>0</v>
      </c>
      <c r="S56" s="45"/>
      <c r="T56" s="46" t="n">
        <f aca="false">RANK(Y56,$Y$8:$Y$81)</f>
        <v>14</v>
      </c>
      <c r="U56" s="46" t="n">
        <f aca="false">IF(Z56&lt;0,0,Z56)</f>
        <v>0</v>
      </c>
      <c r="Y56" s="47" t="n">
        <f aca="false">R56</f>
        <v>0</v>
      </c>
      <c r="Z56" s="1" t="n">
        <f aca="false">11-T56</f>
        <v>-3</v>
      </c>
    </row>
    <row r="57" customFormat="false" ht="13.5" hidden="false" customHeight="true" outlineLevel="0" collapsed="false">
      <c r="A57" s="31" t="s">
        <v>40</v>
      </c>
      <c r="B57" s="48"/>
      <c r="C57" s="48"/>
      <c r="D57" s="68"/>
      <c r="E57" s="68"/>
      <c r="F57" s="52"/>
      <c r="G57" s="78"/>
      <c r="H57" s="78"/>
      <c r="I57" s="78"/>
      <c r="J57" s="78"/>
      <c r="K57" s="79"/>
      <c r="L57" s="39" t="n">
        <f aca="false">SUM(G57:J57)-(MAX(G57:J57)+MIN(G57:J57))</f>
        <v>0</v>
      </c>
      <c r="M57" s="52"/>
      <c r="N57" s="53"/>
      <c r="O57" s="42"/>
      <c r="P57" s="43" t="n">
        <f aca="false">IF(F56="w",ROUND((L57+M57+O57*$AB$9+N57*$AB$10),2),L57+M57+O57+N57)</f>
        <v>0</v>
      </c>
      <c r="Q57" s="44" t="n">
        <f aca="false">IF(B57="x",0,P57)</f>
        <v>0</v>
      </c>
      <c r="R57" s="45"/>
      <c r="S57" s="45"/>
      <c r="T57" s="46"/>
      <c r="U57" s="46"/>
    </row>
    <row r="58" customFormat="false" ht="13.5" hidden="false" customHeight="true" outlineLevel="0" collapsed="false">
      <c r="A58" s="54" t="s">
        <v>42</v>
      </c>
      <c r="B58" s="55"/>
      <c r="C58" s="55"/>
      <c r="D58" s="68"/>
      <c r="E58" s="68"/>
      <c r="F58" s="61"/>
      <c r="G58" s="80"/>
      <c r="H58" s="80"/>
      <c r="I58" s="80"/>
      <c r="J58" s="80"/>
      <c r="K58" s="81"/>
      <c r="L58" s="60" t="n">
        <f aca="false">SUM(G58:J58)-(MAX(G58:J58)+MIN(G58:J58))</f>
        <v>0</v>
      </c>
      <c r="M58" s="61"/>
      <c r="N58" s="62"/>
      <c r="O58" s="63"/>
      <c r="P58" s="64" t="n">
        <f aca="false">IF(F56="w",ROUND((L58+M58+O58*$AB$9+N58*$AB$10),2),L58+M58+O58+N58)</f>
        <v>0</v>
      </c>
      <c r="Q58" s="67" t="n">
        <f aca="false">IF(B58="x",0,P58)</f>
        <v>0</v>
      </c>
      <c r="R58" s="45"/>
      <c r="S58" s="45"/>
      <c r="T58" s="46"/>
      <c r="U58" s="46"/>
    </row>
    <row r="59" customFormat="false" ht="15.75" hidden="false" customHeight="false" outlineLevel="0" collapsed="false">
      <c r="A59" s="92"/>
      <c r="B59" s="92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30" t="s">
        <v>31</v>
      </c>
      <c r="W59" s="30" t="s">
        <v>52</v>
      </c>
      <c r="X59" s="30" t="s">
        <v>42</v>
      </c>
    </row>
    <row r="60" customFormat="false" ht="13.5" hidden="false" customHeight="true" outlineLevel="0" collapsed="false">
      <c r="A60" s="31" t="s">
        <v>36</v>
      </c>
      <c r="B60" s="33"/>
      <c r="C60" s="33"/>
      <c r="D60" s="98"/>
      <c r="E60" s="98"/>
      <c r="F60" s="99"/>
      <c r="G60" s="36"/>
      <c r="H60" s="37"/>
      <c r="I60" s="37"/>
      <c r="J60" s="37"/>
      <c r="K60" s="38"/>
      <c r="L60" s="39" t="n">
        <f aca="false">SUM(G60:J60)-(MAX(G60:J60)+MIN(G60:J60))</f>
        <v>0</v>
      </c>
      <c r="M60" s="40"/>
      <c r="N60" s="41"/>
      <c r="O60" s="42"/>
      <c r="P60" s="43" t="n">
        <f aca="false">IF(F60="w",ROUND((L60+M60+O60*$AB$9),2),L60+M60+O60)</f>
        <v>0</v>
      </c>
      <c r="Q60" s="44" t="n">
        <f aca="false">IF(B60="x",0,P60)</f>
        <v>0</v>
      </c>
      <c r="R60" s="45" t="n">
        <f aca="false">Q60+Q61+Q62</f>
        <v>0</v>
      </c>
      <c r="S60" s="45"/>
      <c r="T60" s="100" t="n">
        <f aca="false">RANK(Y60,$Y$8:$Y$81)</f>
        <v>14</v>
      </c>
      <c r="U60" s="100" t="n">
        <f aca="false">IF(Z60&lt;0,0,Z60)</f>
        <v>0</v>
      </c>
      <c r="V60" s="47" t="n">
        <f aca="false">Q60</f>
        <v>0</v>
      </c>
      <c r="W60" s="47" t="n">
        <f aca="false">Q61</f>
        <v>0</v>
      </c>
      <c r="X60" s="47" t="n">
        <f aca="false">Q62</f>
        <v>0</v>
      </c>
      <c r="Y60" s="47" t="n">
        <f aca="false">R60</f>
        <v>0</v>
      </c>
      <c r="Z60" s="1" t="n">
        <f aca="false">11-T60</f>
        <v>-3</v>
      </c>
    </row>
    <row r="61" customFormat="false" ht="13.5" hidden="false" customHeight="true" outlineLevel="0" collapsed="false">
      <c r="A61" s="31" t="s">
        <v>40</v>
      </c>
      <c r="B61" s="33"/>
      <c r="C61" s="33"/>
      <c r="D61" s="98"/>
      <c r="E61" s="98"/>
      <c r="F61" s="52"/>
      <c r="G61" s="49"/>
      <c r="H61" s="50"/>
      <c r="I61" s="50"/>
      <c r="J61" s="50"/>
      <c r="K61" s="51"/>
      <c r="L61" s="39" t="n">
        <f aca="false">SUM(G61:J61)-(MAX(G61:J61)+MIN(G61:J61))</f>
        <v>0</v>
      </c>
      <c r="M61" s="52"/>
      <c r="N61" s="53"/>
      <c r="O61" s="42"/>
      <c r="P61" s="43" t="n">
        <f aca="false">IF(F60="w",ROUND((L61+M61+O61*$AB$9+N61*$AB$10),2),L61+M61+O61+N61)</f>
        <v>0</v>
      </c>
      <c r="Q61" s="44" t="n">
        <f aca="false">IF(B61="x",0,P61)</f>
        <v>0</v>
      </c>
      <c r="R61" s="45"/>
      <c r="S61" s="45"/>
      <c r="T61" s="100"/>
      <c r="U61" s="100"/>
      <c r="V61" s="47" t="n">
        <f aca="false">Q63</f>
        <v>0</v>
      </c>
      <c r="W61" s="47" t="n">
        <f aca="false">Q64</f>
        <v>0</v>
      </c>
      <c r="X61" s="47" t="n">
        <f aca="false">Q65</f>
        <v>0</v>
      </c>
    </row>
    <row r="62" customFormat="false" ht="13.5" hidden="false" customHeight="true" outlineLevel="0" collapsed="false">
      <c r="A62" s="54" t="s">
        <v>42</v>
      </c>
      <c r="B62" s="56"/>
      <c r="C62" s="56"/>
      <c r="D62" s="98"/>
      <c r="E62" s="98"/>
      <c r="F62" s="61"/>
      <c r="G62" s="57"/>
      <c r="H62" s="58"/>
      <c r="I62" s="58"/>
      <c r="J62" s="58"/>
      <c r="K62" s="59"/>
      <c r="L62" s="60" t="n">
        <f aca="false">SUM(G62:J62)-(MAX(G62:J62)+MIN(G62:J62))</f>
        <v>0</v>
      </c>
      <c r="M62" s="61"/>
      <c r="N62" s="62"/>
      <c r="O62" s="63"/>
      <c r="P62" s="64" t="n">
        <f aca="false">IF(F60="w",ROUND((L62+M62+O62*$AB$9+N62*$AB$10),2),L62+M62+O62+N62)</f>
        <v>0</v>
      </c>
      <c r="Q62" s="65" t="n">
        <f aca="false">IF(B62="x",0,P62)</f>
        <v>0</v>
      </c>
      <c r="R62" s="45"/>
      <c r="S62" s="45"/>
      <c r="T62" s="100"/>
      <c r="U62" s="100"/>
      <c r="V62" s="47" t="n">
        <f aca="false">Q66</f>
        <v>0</v>
      </c>
      <c r="W62" s="47" t="n">
        <f aca="false">Q67</f>
        <v>0</v>
      </c>
      <c r="X62" s="47" t="n">
        <f aca="false">Q68</f>
        <v>0</v>
      </c>
    </row>
    <row r="63" customFormat="false" ht="13.5" hidden="false" customHeight="true" outlineLevel="0" collapsed="false">
      <c r="A63" s="31" t="s">
        <v>36</v>
      </c>
      <c r="B63" s="33"/>
      <c r="C63" s="33"/>
      <c r="D63" s="34"/>
      <c r="E63" s="34"/>
      <c r="F63" s="52"/>
      <c r="G63" s="36"/>
      <c r="H63" s="37"/>
      <c r="I63" s="37"/>
      <c r="J63" s="37"/>
      <c r="K63" s="38"/>
      <c r="L63" s="39" t="n">
        <f aca="false">SUM(G63:J63)-(MAX(G63:J63)+MIN(G63:J63))</f>
        <v>0</v>
      </c>
      <c r="M63" s="40"/>
      <c r="N63" s="41"/>
      <c r="O63" s="42"/>
      <c r="P63" s="43" t="n">
        <f aca="false">IF(F63="w",ROUND((L63+M63+O63*$AB$9),2),L63+M63+O63)</f>
        <v>0</v>
      </c>
      <c r="Q63" s="44" t="n">
        <f aca="false">IF(B63="x",0,P63)</f>
        <v>0</v>
      </c>
      <c r="R63" s="45" t="n">
        <f aca="false">Q63+Q64+Q65</f>
        <v>0</v>
      </c>
      <c r="S63" s="45"/>
      <c r="T63" s="46" t="n">
        <f aca="false">RANK(Y63,$Y$8:$Y$81)</f>
        <v>14</v>
      </c>
      <c r="U63" s="46" t="n">
        <f aca="false">IF(Z63&lt;0,0,Z63)</f>
        <v>0</v>
      </c>
      <c r="V63" s="47" t="n">
        <f aca="false">Q69</f>
        <v>0</v>
      </c>
      <c r="W63" s="47" t="n">
        <f aca="false">Q70</f>
        <v>0</v>
      </c>
      <c r="X63" s="47" t="n">
        <f aca="false">Q71</f>
        <v>0</v>
      </c>
      <c r="Y63" s="47" t="n">
        <f aca="false">R63</f>
        <v>0</v>
      </c>
      <c r="Z63" s="1" t="n">
        <f aca="false">11-T63</f>
        <v>-3</v>
      </c>
    </row>
    <row r="64" customFormat="false" ht="13.5" hidden="false" customHeight="true" outlineLevel="0" collapsed="false">
      <c r="A64" s="31" t="s">
        <v>40</v>
      </c>
      <c r="B64" s="33"/>
      <c r="C64" s="33"/>
      <c r="D64" s="34"/>
      <c r="E64" s="34"/>
      <c r="F64" s="52"/>
      <c r="G64" s="49"/>
      <c r="H64" s="50"/>
      <c r="I64" s="50"/>
      <c r="J64" s="50"/>
      <c r="K64" s="51"/>
      <c r="L64" s="39" t="n">
        <f aca="false">SUM(G64:J64)-(MAX(G64:J64)+MIN(G64:J64))</f>
        <v>0</v>
      </c>
      <c r="M64" s="52"/>
      <c r="N64" s="53"/>
      <c r="O64" s="42"/>
      <c r="P64" s="43" t="n">
        <f aca="false">IF(F63="w",ROUND((L64+M64+O64*$AB$9+N64*$AB$10),2),L64+M64+O64+N64)</f>
        <v>0</v>
      </c>
      <c r="Q64" s="44" t="n">
        <f aca="false">IF(B64="x",0,P64)</f>
        <v>0</v>
      </c>
      <c r="R64" s="45"/>
      <c r="S64" s="45"/>
      <c r="T64" s="46"/>
      <c r="U64" s="46"/>
      <c r="V64" s="47" t="n">
        <f aca="false">Q72</f>
        <v>0</v>
      </c>
      <c r="W64" s="47" t="n">
        <f aca="false">Q73</f>
        <v>0</v>
      </c>
      <c r="X64" s="47" t="n">
        <f aca="false">Q74</f>
        <v>0</v>
      </c>
    </row>
    <row r="65" customFormat="false" ht="13.5" hidden="false" customHeight="true" outlineLevel="0" collapsed="false">
      <c r="A65" s="54" t="s">
        <v>42</v>
      </c>
      <c r="B65" s="56"/>
      <c r="C65" s="56"/>
      <c r="D65" s="34"/>
      <c r="E65" s="34"/>
      <c r="F65" s="61"/>
      <c r="G65" s="57"/>
      <c r="H65" s="58"/>
      <c r="I65" s="58"/>
      <c r="J65" s="58"/>
      <c r="K65" s="59"/>
      <c r="L65" s="60" t="n">
        <f aca="false">SUM(G65:J65)-(MAX(G65:J65)+MIN(G65:J65))</f>
        <v>0</v>
      </c>
      <c r="M65" s="61"/>
      <c r="N65" s="62"/>
      <c r="O65" s="63"/>
      <c r="P65" s="64" t="n">
        <f aca="false">IF(F63="w",ROUND((L65+M65+O65*$AB$9+N65*$AB$10),2),L65+M65+O65+N65)</f>
        <v>0</v>
      </c>
      <c r="Q65" s="67" t="n">
        <f aca="false">IF(B65="x",0,P65)</f>
        <v>0</v>
      </c>
      <c r="R65" s="45"/>
      <c r="S65" s="45"/>
      <c r="T65" s="46"/>
      <c r="U65" s="46"/>
      <c r="V65" s="47" t="n">
        <f aca="false">Q75</f>
        <v>0</v>
      </c>
      <c r="W65" s="47" t="n">
        <f aca="false">Q76</f>
        <v>0</v>
      </c>
      <c r="X65" s="47" t="n">
        <f aca="false">Q77</f>
        <v>0</v>
      </c>
    </row>
    <row r="66" customFormat="false" ht="13.5" hidden="false" customHeight="true" outlineLevel="0" collapsed="false">
      <c r="A66" s="31" t="s">
        <v>36</v>
      </c>
      <c r="B66" s="33"/>
      <c r="C66" s="33"/>
      <c r="D66" s="34"/>
      <c r="E66" s="34"/>
      <c r="F66" s="52"/>
      <c r="G66" s="36"/>
      <c r="H66" s="37"/>
      <c r="I66" s="37"/>
      <c r="J66" s="37"/>
      <c r="K66" s="38"/>
      <c r="L66" s="39" t="n">
        <f aca="false">SUM(G66:J66)-(MAX(G66:J66)+MIN(G66:J66))</f>
        <v>0</v>
      </c>
      <c r="M66" s="40"/>
      <c r="N66" s="41"/>
      <c r="O66" s="42"/>
      <c r="P66" s="43" t="n">
        <f aca="false">IF(F66="w",ROUND((L66+M66+O66*$AB$9),2),L66+M66+O66)</f>
        <v>0</v>
      </c>
      <c r="Q66" s="44" t="n">
        <f aca="false">IF(B66="x",0,P66)</f>
        <v>0</v>
      </c>
      <c r="R66" s="45" t="n">
        <f aca="false">Q66+Q67+Q68</f>
        <v>0</v>
      </c>
      <c r="S66" s="45"/>
      <c r="T66" s="46" t="n">
        <f aca="false">RANK(Y66,$Y$8:$Y$81)</f>
        <v>14</v>
      </c>
      <c r="U66" s="46" t="n">
        <f aca="false">IF(Z66&lt;0,0,Z66)</f>
        <v>0</v>
      </c>
      <c r="V66" s="47" t="n">
        <f aca="false">Q78</f>
        <v>0</v>
      </c>
      <c r="W66" s="47" t="n">
        <f aca="false">Q79</f>
        <v>0</v>
      </c>
      <c r="X66" s="47" t="n">
        <f aca="false">Q80</f>
        <v>0</v>
      </c>
      <c r="Y66" s="47" t="n">
        <f aca="false">R66</f>
        <v>0</v>
      </c>
      <c r="Z66" s="1" t="n">
        <f aca="false">11-T66</f>
        <v>-3</v>
      </c>
    </row>
    <row r="67" customFormat="false" ht="13.5" hidden="false" customHeight="true" outlineLevel="0" collapsed="false">
      <c r="A67" s="31" t="s">
        <v>40</v>
      </c>
      <c r="B67" s="33"/>
      <c r="C67" s="33"/>
      <c r="D67" s="34"/>
      <c r="E67" s="34"/>
      <c r="F67" s="52"/>
      <c r="G67" s="49"/>
      <c r="H67" s="50"/>
      <c r="I67" s="50"/>
      <c r="J67" s="50"/>
      <c r="K67" s="51"/>
      <c r="L67" s="39" t="n">
        <f aca="false">SUM(G67:J67)-(MAX(G67:J67)+MIN(G67:J67))</f>
        <v>0</v>
      </c>
      <c r="M67" s="52"/>
      <c r="N67" s="53"/>
      <c r="O67" s="42"/>
      <c r="P67" s="43" t="n">
        <f aca="false">IF(F66="w",ROUND((L67+M67+O67*$AB$9+N67*$AB$10),2),L67+M67+O67+N67)</f>
        <v>0</v>
      </c>
      <c r="Q67" s="44" t="n">
        <f aca="false">IF(B67="x",0,P67)</f>
        <v>0</v>
      </c>
      <c r="R67" s="45"/>
      <c r="S67" s="45"/>
      <c r="T67" s="46"/>
      <c r="U67" s="46"/>
      <c r="V67" s="47" t="n">
        <f aca="false">Q81</f>
        <v>0</v>
      </c>
      <c r="W67" s="47" t="n">
        <f aca="false">Q82</f>
        <v>0</v>
      </c>
      <c r="X67" s="47" t="n">
        <f aca="false">Q83</f>
        <v>0</v>
      </c>
    </row>
    <row r="68" customFormat="false" ht="13.5" hidden="false" customHeight="true" outlineLevel="0" collapsed="false">
      <c r="A68" s="54" t="s">
        <v>42</v>
      </c>
      <c r="B68" s="56"/>
      <c r="C68" s="56"/>
      <c r="D68" s="34"/>
      <c r="E68" s="34"/>
      <c r="F68" s="61"/>
      <c r="G68" s="57"/>
      <c r="H68" s="58"/>
      <c r="I68" s="58"/>
      <c r="J68" s="58"/>
      <c r="K68" s="59"/>
      <c r="L68" s="60" t="n">
        <f aca="false">SUM(G68:J68)-(MAX(G68:J68)+MIN(G68:J68))</f>
        <v>0</v>
      </c>
      <c r="M68" s="61"/>
      <c r="N68" s="62"/>
      <c r="O68" s="63"/>
      <c r="P68" s="64" t="n">
        <f aca="false">IF(F66="w",ROUND((L68+M68+O68*$AB$9+N68*$AB$10),2),L68+M68+O68+N68)</f>
        <v>0</v>
      </c>
      <c r="Q68" s="67" t="n">
        <f aca="false">IF(B68="x",0,P68)</f>
        <v>0</v>
      </c>
      <c r="R68" s="45"/>
      <c r="S68" s="45"/>
      <c r="T68" s="46"/>
      <c r="U68" s="46"/>
    </row>
    <row r="69" customFormat="false" ht="13.5" hidden="false" customHeight="true" outlineLevel="0" collapsed="false">
      <c r="A69" s="31" t="s">
        <v>36</v>
      </c>
      <c r="B69" s="33"/>
      <c r="C69" s="33"/>
      <c r="D69" s="34"/>
      <c r="E69" s="34"/>
      <c r="F69" s="52"/>
      <c r="G69" s="36"/>
      <c r="H69" s="37"/>
      <c r="I69" s="37"/>
      <c r="J69" s="37"/>
      <c r="K69" s="38"/>
      <c r="L69" s="39" t="n">
        <f aca="false">SUM(G69:J69)-(MAX(G69:J69)+MIN(G69:J69))</f>
        <v>0</v>
      </c>
      <c r="M69" s="40"/>
      <c r="N69" s="41"/>
      <c r="O69" s="42"/>
      <c r="P69" s="43" t="n">
        <f aca="false">IF(F69="w",ROUND((L69+M69+O69*$AB$9),2),L69+M69+O69)</f>
        <v>0</v>
      </c>
      <c r="Q69" s="44" t="n">
        <f aca="false">IF(B69="x",0,P69)</f>
        <v>0</v>
      </c>
      <c r="R69" s="45" t="n">
        <f aca="false">Q69+Q70+Q71</f>
        <v>0</v>
      </c>
      <c r="S69" s="45"/>
      <c r="T69" s="46" t="n">
        <f aca="false">RANK(Y69,$Y$8:$Y$81)</f>
        <v>14</v>
      </c>
      <c r="U69" s="46" t="n">
        <f aca="false">IF(Z69&lt;0,0,Z69)</f>
        <v>0</v>
      </c>
      <c r="Y69" s="47" t="n">
        <f aca="false">R69</f>
        <v>0</v>
      </c>
      <c r="Z69" s="1" t="n">
        <f aca="false">11-T69</f>
        <v>-3</v>
      </c>
    </row>
    <row r="70" customFormat="false" ht="13.5" hidden="false" customHeight="true" outlineLevel="0" collapsed="false">
      <c r="A70" s="31" t="s">
        <v>40</v>
      </c>
      <c r="B70" s="33"/>
      <c r="C70" s="33"/>
      <c r="D70" s="34"/>
      <c r="E70" s="34"/>
      <c r="F70" s="52"/>
      <c r="G70" s="49"/>
      <c r="H70" s="50"/>
      <c r="I70" s="50"/>
      <c r="J70" s="50"/>
      <c r="K70" s="51"/>
      <c r="L70" s="39" t="n">
        <f aca="false">SUM(G70:J70)-(MAX(G70:J70)+MIN(G70:J70))</f>
        <v>0</v>
      </c>
      <c r="M70" s="52"/>
      <c r="N70" s="53"/>
      <c r="O70" s="42"/>
      <c r="P70" s="43" t="n">
        <f aca="false">IF(F69="w",ROUND((L70+M70+O70*$AB$9+N70*$AB$10),2),L70+M70+O70+N70)</f>
        <v>0</v>
      </c>
      <c r="Q70" s="44" t="n">
        <f aca="false">IF(B70="x",0,P70)</f>
        <v>0</v>
      </c>
      <c r="R70" s="45"/>
      <c r="S70" s="45"/>
      <c r="T70" s="46"/>
      <c r="U70" s="46"/>
    </row>
    <row r="71" customFormat="false" ht="13.5" hidden="false" customHeight="true" outlineLevel="0" collapsed="false">
      <c r="A71" s="54" t="s">
        <v>42</v>
      </c>
      <c r="B71" s="56"/>
      <c r="C71" s="56"/>
      <c r="D71" s="34"/>
      <c r="E71" s="34"/>
      <c r="F71" s="61"/>
      <c r="G71" s="57"/>
      <c r="H71" s="58"/>
      <c r="I71" s="58"/>
      <c r="J71" s="58"/>
      <c r="K71" s="59"/>
      <c r="L71" s="60" t="n">
        <f aca="false">SUM(G71:J71)-(MAX(G71:J71)+MIN(G71:J71))</f>
        <v>0</v>
      </c>
      <c r="M71" s="61"/>
      <c r="N71" s="62"/>
      <c r="O71" s="63"/>
      <c r="P71" s="64" t="n">
        <f aca="false">IF(F69="w",ROUND((L71+M71+O71*$AB$9+N71*$AB$10),2),L71+M71+O71+N71)</f>
        <v>0</v>
      </c>
      <c r="Q71" s="67" t="n">
        <f aca="false">IF(B71="x",0,P71)</f>
        <v>0</v>
      </c>
      <c r="R71" s="45"/>
      <c r="S71" s="45"/>
      <c r="T71" s="46"/>
      <c r="U71" s="46"/>
    </row>
    <row r="72" customFormat="false" ht="13.5" hidden="false" customHeight="true" outlineLevel="0" collapsed="false">
      <c r="A72" s="31" t="s">
        <v>36</v>
      </c>
      <c r="B72" s="33"/>
      <c r="C72" s="33"/>
      <c r="D72" s="34"/>
      <c r="E72" s="34"/>
      <c r="F72" s="52"/>
      <c r="G72" s="36"/>
      <c r="H72" s="37"/>
      <c r="I72" s="37"/>
      <c r="J72" s="37"/>
      <c r="K72" s="38"/>
      <c r="L72" s="39" t="n">
        <f aca="false">SUM(G72:J72)-(MAX(G72:J72)+MIN(G72:J72))</f>
        <v>0</v>
      </c>
      <c r="M72" s="40"/>
      <c r="N72" s="41"/>
      <c r="O72" s="42"/>
      <c r="P72" s="43" t="n">
        <f aca="false">IF(F72="w",ROUND((L72+M72+O72*$AB$9),2),L72+M72+O72)</f>
        <v>0</v>
      </c>
      <c r="Q72" s="44" t="n">
        <f aca="false">IF(B72="x",0,P72)</f>
        <v>0</v>
      </c>
      <c r="R72" s="45" t="n">
        <f aca="false">Q72+Q73+Q74</f>
        <v>0</v>
      </c>
      <c r="S72" s="45"/>
      <c r="T72" s="46" t="n">
        <f aca="false">RANK(Y72,$Y$8:$Y$81)</f>
        <v>14</v>
      </c>
      <c r="U72" s="46" t="n">
        <f aca="false">IF(Z72&lt;0,0,Z72)</f>
        <v>0</v>
      </c>
      <c r="Y72" s="47" t="n">
        <f aca="false">R72</f>
        <v>0</v>
      </c>
      <c r="Z72" s="1" t="n">
        <f aca="false">11-T72</f>
        <v>-3</v>
      </c>
    </row>
    <row r="73" customFormat="false" ht="13.5" hidden="false" customHeight="true" outlineLevel="0" collapsed="false">
      <c r="A73" s="31" t="s">
        <v>40</v>
      </c>
      <c r="B73" s="33"/>
      <c r="C73" s="33"/>
      <c r="D73" s="34"/>
      <c r="E73" s="34"/>
      <c r="F73" s="52"/>
      <c r="G73" s="49"/>
      <c r="H73" s="50"/>
      <c r="I73" s="50"/>
      <c r="J73" s="50"/>
      <c r="K73" s="51"/>
      <c r="L73" s="39" t="n">
        <f aca="false">SUM(G73:J73)-(MAX(G73:J73)+MIN(G73:J73))</f>
        <v>0</v>
      </c>
      <c r="M73" s="52"/>
      <c r="N73" s="53"/>
      <c r="O73" s="42"/>
      <c r="P73" s="43" t="n">
        <f aca="false">IF(F72="w",ROUND((L73+M73+O73*$AB$9+N73*$AB$10),2),L73+M73+O73+N73)</f>
        <v>0</v>
      </c>
      <c r="Q73" s="44" t="n">
        <f aca="false">IF(B73="x",0,P73)</f>
        <v>0</v>
      </c>
      <c r="R73" s="45"/>
      <c r="S73" s="45"/>
      <c r="T73" s="46"/>
      <c r="U73" s="46"/>
    </row>
    <row r="74" customFormat="false" ht="13.5" hidden="false" customHeight="true" outlineLevel="0" collapsed="false">
      <c r="A74" s="54" t="s">
        <v>42</v>
      </c>
      <c r="B74" s="56"/>
      <c r="C74" s="56"/>
      <c r="D74" s="34"/>
      <c r="E74" s="34"/>
      <c r="F74" s="61"/>
      <c r="G74" s="57"/>
      <c r="H74" s="58"/>
      <c r="I74" s="58"/>
      <c r="J74" s="58"/>
      <c r="K74" s="59"/>
      <c r="L74" s="60" t="n">
        <f aca="false">SUM(G74:J74)-(MAX(G74:J74)+MIN(G74:J74))</f>
        <v>0</v>
      </c>
      <c r="M74" s="61"/>
      <c r="N74" s="62"/>
      <c r="O74" s="63"/>
      <c r="P74" s="64" t="n">
        <f aca="false">IF(F72="w",ROUND((L74+M74+O74*$AB$9+N74*$AB$10),2),L74+M74+O74+N74)</f>
        <v>0</v>
      </c>
      <c r="Q74" s="67" t="n">
        <f aca="false">IF(B74="x",0,P74)</f>
        <v>0</v>
      </c>
      <c r="R74" s="45"/>
      <c r="S74" s="45"/>
      <c r="T74" s="46"/>
      <c r="U74" s="46"/>
    </row>
    <row r="75" customFormat="false" ht="13.5" hidden="false" customHeight="true" outlineLevel="0" collapsed="false">
      <c r="A75" s="31" t="s">
        <v>36</v>
      </c>
      <c r="B75" s="33"/>
      <c r="C75" s="33"/>
      <c r="D75" s="34"/>
      <c r="E75" s="34"/>
      <c r="F75" s="52"/>
      <c r="G75" s="69"/>
      <c r="H75" s="70"/>
      <c r="I75" s="70"/>
      <c r="J75" s="70"/>
      <c r="K75" s="71"/>
      <c r="L75" s="39" t="n">
        <f aca="false">SUM(G75:J75)-(MAX(G75:J75)+MIN(G75:J75))</f>
        <v>0</v>
      </c>
      <c r="M75" s="40"/>
      <c r="N75" s="41"/>
      <c r="O75" s="42"/>
      <c r="P75" s="43" t="n">
        <f aca="false">IF(F75="w",ROUND((L75+M75+O75*$AB$9),2),L75+M75+O75)</f>
        <v>0</v>
      </c>
      <c r="Q75" s="44" t="n">
        <f aca="false">IF(B75="x",0,P75)</f>
        <v>0</v>
      </c>
      <c r="R75" s="45" t="n">
        <f aca="false">Q75+Q76+Q77</f>
        <v>0</v>
      </c>
      <c r="S75" s="45"/>
      <c r="T75" s="46" t="n">
        <f aca="false">RANK(Y75,$Y$8:$Y$81)</f>
        <v>14</v>
      </c>
      <c r="U75" s="46" t="n">
        <f aca="false">IF(Z75&lt;0,0,Z75)</f>
        <v>0</v>
      </c>
      <c r="Y75" s="47" t="n">
        <f aca="false">R75</f>
        <v>0</v>
      </c>
      <c r="Z75" s="1" t="n">
        <f aca="false">11-T75</f>
        <v>-3</v>
      </c>
    </row>
    <row r="76" customFormat="false" ht="13.5" hidden="false" customHeight="true" outlineLevel="0" collapsed="false">
      <c r="A76" s="31" t="s">
        <v>40</v>
      </c>
      <c r="B76" s="33"/>
      <c r="C76" s="33"/>
      <c r="D76" s="34"/>
      <c r="E76" s="34"/>
      <c r="F76" s="52"/>
      <c r="G76" s="72"/>
      <c r="H76" s="73"/>
      <c r="I76" s="73"/>
      <c r="J76" s="73"/>
      <c r="K76" s="74"/>
      <c r="L76" s="39" t="n">
        <f aca="false">SUM(G76:J76)-(MAX(G76:J76)+MIN(G76:J76))</f>
        <v>0</v>
      </c>
      <c r="M76" s="52"/>
      <c r="N76" s="53"/>
      <c r="O76" s="42"/>
      <c r="P76" s="43" t="n">
        <f aca="false">IF(F75="w",ROUND((L76+M76+O76*$AB$9+N76*$AB$10),2),L76+M76+O76+N76)</f>
        <v>0</v>
      </c>
      <c r="Q76" s="44" t="n">
        <f aca="false">IF(B76="x",0,P76)</f>
        <v>0</v>
      </c>
      <c r="R76" s="45"/>
      <c r="S76" s="45"/>
      <c r="T76" s="46"/>
      <c r="U76" s="46"/>
    </row>
    <row r="77" customFormat="false" ht="13.5" hidden="false" customHeight="true" outlineLevel="0" collapsed="false">
      <c r="A77" s="54" t="s">
        <v>42</v>
      </c>
      <c r="B77" s="56"/>
      <c r="C77" s="56"/>
      <c r="D77" s="34"/>
      <c r="E77" s="34"/>
      <c r="F77" s="61"/>
      <c r="G77" s="75"/>
      <c r="H77" s="76"/>
      <c r="I77" s="76"/>
      <c r="J77" s="76"/>
      <c r="K77" s="77"/>
      <c r="L77" s="60" t="n">
        <f aca="false">SUM(G77:J77)-(MAX(G77:J77)+MIN(G77:J77))</f>
        <v>0</v>
      </c>
      <c r="M77" s="61"/>
      <c r="N77" s="62"/>
      <c r="O77" s="63"/>
      <c r="P77" s="64" t="n">
        <f aca="false">IF(F75="w",ROUND((L77+M77+O77*$AB$9+N77*$AB$10),2),L77+M77+O77+N77)</f>
        <v>0</v>
      </c>
      <c r="Q77" s="67" t="n">
        <f aca="false">IF(B77="x",0,P77)</f>
        <v>0</v>
      </c>
      <c r="R77" s="45"/>
      <c r="S77" s="45"/>
      <c r="T77" s="46"/>
      <c r="U77" s="46"/>
    </row>
    <row r="78" customFormat="false" ht="13.5" hidden="false" customHeight="true" outlineLevel="0" collapsed="false">
      <c r="A78" s="31" t="s">
        <v>36</v>
      </c>
      <c r="B78" s="33"/>
      <c r="C78" s="33"/>
      <c r="D78" s="34"/>
      <c r="E78" s="34"/>
      <c r="F78" s="52"/>
      <c r="G78" s="78"/>
      <c r="H78" s="78"/>
      <c r="I78" s="78"/>
      <c r="J78" s="78"/>
      <c r="K78" s="79"/>
      <c r="L78" s="39" t="n">
        <f aca="false">SUM(G78:J78)-(MAX(G78:J78)+MIN(G78:J78))</f>
        <v>0</v>
      </c>
      <c r="M78" s="40"/>
      <c r="N78" s="41"/>
      <c r="O78" s="42"/>
      <c r="P78" s="43" t="n">
        <f aca="false">IF(F78="w",ROUND((L78+M78+O78*$AB$9),2),L78+M78+O78)</f>
        <v>0</v>
      </c>
      <c r="Q78" s="44" t="n">
        <f aca="false">IF(B78="x",0,P78)</f>
        <v>0</v>
      </c>
      <c r="R78" s="45" t="n">
        <f aca="false">Q78+Q79+Q80</f>
        <v>0</v>
      </c>
      <c r="S78" s="45"/>
      <c r="T78" s="46" t="n">
        <f aca="false">RANK(Y78,$Y$8:$Y$81)</f>
        <v>14</v>
      </c>
      <c r="U78" s="46" t="n">
        <f aca="false">IF(Z78&lt;0,0,Z78)</f>
        <v>0</v>
      </c>
      <c r="Y78" s="47" t="n">
        <f aca="false">R78</f>
        <v>0</v>
      </c>
      <c r="Z78" s="1" t="n">
        <f aca="false">11-T78</f>
        <v>-3</v>
      </c>
    </row>
    <row r="79" customFormat="false" ht="13.5" hidden="false" customHeight="true" outlineLevel="0" collapsed="false">
      <c r="A79" s="31" t="s">
        <v>40</v>
      </c>
      <c r="B79" s="33"/>
      <c r="C79" s="33"/>
      <c r="D79" s="34"/>
      <c r="E79" s="34"/>
      <c r="F79" s="52"/>
      <c r="G79" s="78"/>
      <c r="H79" s="78"/>
      <c r="I79" s="78"/>
      <c r="J79" s="78"/>
      <c r="K79" s="79"/>
      <c r="L79" s="39" t="n">
        <f aca="false">SUM(G79:J79)-(MAX(G79:J79)+MIN(G79:J79))</f>
        <v>0</v>
      </c>
      <c r="M79" s="52"/>
      <c r="N79" s="53"/>
      <c r="O79" s="42"/>
      <c r="P79" s="43" t="n">
        <f aca="false">IF(F78="w",ROUND((L79+M79+O79*$AB$9+N79*$AB$10),2),L79+M79+O79+N79)</f>
        <v>0</v>
      </c>
      <c r="Q79" s="44" t="n">
        <f aca="false">IF(B79="x",0,P79)</f>
        <v>0</v>
      </c>
      <c r="R79" s="45"/>
      <c r="S79" s="45"/>
      <c r="T79" s="46"/>
      <c r="U79" s="46"/>
    </row>
    <row r="80" customFormat="false" ht="13.5" hidden="false" customHeight="true" outlineLevel="0" collapsed="false">
      <c r="A80" s="54" t="s">
        <v>42</v>
      </c>
      <c r="B80" s="56"/>
      <c r="C80" s="56"/>
      <c r="D80" s="34"/>
      <c r="E80" s="34"/>
      <c r="F80" s="61"/>
      <c r="G80" s="80"/>
      <c r="H80" s="80"/>
      <c r="I80" s="80"/>
      <c r="J80" s="80"/>
      <c r="K80" s="81"/>
      <c r="L80" s="60" t="n">
        <f aca="false">SUM(G80:J80)-(MAX(G80:J80)+MIN(G80:J80))</f>
        <v>0</v>
      </c>
      <c r="M80" s="61"/>
      <c r="N80" s="62"/>
      <c r="O80" s="63"/>
      <c r="P80" s="64" t="n">
        <f aca="false">IF(F78="w",ROUND((L80+M80+O80*$AB$9+N80*$AB$10),2),L80+M80+O80+N80)</f>
        <v>0</v>
      </c>
      <c r="Q80" s="67" t="n">
        <f aca="false">IF(B80="x",0,P80)</f>
        <v>0</v>
      </c>
      <c r="R80" s="45"/>
      <c r="S80" s="45"/>
      <c r="T80" s="46"/>
      <c r="U80" s="46"/>
    </row>
    <row r="81" customFormat="false" ht="13.5" hidden="false" customHeight="true" outlineLevel="0" collapsed="false">
      <c r="A81" s="31" t="s">
        <v>36</v>
      </c>
      <c r="B81" s="48"/>
      <c r="C81" s="48"/>
      <c r="D81" s="68"/>
      <c r="E81" s="68"/>
      <c r="F81" s="52"/>
      <c r="G81" s="78"/>
      <c r="H81" s="78"/>
      <c r="I81" s="78"/>
      <c r="J81" s="78"/>
      <c r="K81" s="79" t="n">
        <v>3</v>
      </c>
      <c r="L81" s="39" t="n">
        <f aca="false">SUM(G81:J81)-(MAX(G81:J81)+MIN(G81:J81))</f>
        <v>0</v>
      </c>
      <c r="M81" s="40"/>
      <c r="N81" s="41"/>
      <c r="O81" s="42"/>
      <c r="P81" s="43" t="n">
        <f aca="false">IF(F81="w",ROUND((L81+M81+O81*$AB$9),2),L81+M81+O81)</f>
        <v>0</v>
      </c>
      <c r="Q81" s="44" t="n">
        <f aca="false">IF(B81="x",0,P81)</f>
        <v>0</v>
      </c>
      <c r="R81" s="45" t="n">
        <f aca="false">Q81+Q82+Q83</f>
        <v>0</v>
      </c>
      <c r="S81" s="45"/>
      <c r="T81" s="46" t="n">
        <f aca="false">RANK(Y81,$Y$8:$Y$81)</f>
        <v>14</v>
      </c>
      <c r="U81" s="46" t="n">
        <f aca="false">IF(Z81&lt;0,0,Z81)</f>
        <v>0</v>
      </c>
      <c r="Y81" s="47" t="n">
        <f aca="false">R81</f>
        <v>0</v>
      </c>
      <c r="Z81" s="1" t="n">
        <f aca="false">11-T81</f>
        <v>-3</v>
      </c>
    </row>
    <row r="82" customFormat="false" ht="13.5" hidden="false" customHeight="true" outlineLevel="0" collapsed="false">
      <c r="A82" s="31" t="s">
        <v>40</v>
      </c>
      <c r="B82" s="48"/>
      <c r="C82" s="48"/>
      <c r="D82" s="68"/>
      <c r="E82" s="68"/>
      <c r="F82" s="52"/>
      <c r="G82" s="78"/>
      <c r="H82" s="78"/>
      <c r="I82" s="78"/>
      <c r="J82" s="78"/>
      <c r="K82" s="79"/>
      <c r="L82" s="39" t="n">
        <f aca="false">SUM(G82:J82)-(MAX(G82:J82)+MIN(G82:J82))</f>
        <v>0</v>
      </c>
      <c r="M82" s="52"/>
      <c r="N82" s="53"/>
      <c r="O82" s="42"/>
      <c r="P82" s="43" t="n">
        <f aca="false">IF(F81="w",ROUND((L82+M82+O82*$AB$9+N82*$AB$10),2),L82+M82+O82+N82)</f>
        <v>0</v>
      </c>
      <c r="Q82" s="44" t="n">
        <f aca="false">IF(B82="x",0,P82)</f>
        <v>0</v>
      </c>
      <c r="R82" s="45"/>
      <c r="S82" s="45"/>
      <c r="T82" s="46"/>
      <c r="U82" s="46"/>
    </row>
    <row r="83" customFormat="false" ht="13.5" hidden="false" customHeight="true" outlineLevel="0" collapsed="false">
      <c r="A83" s="54" t="s">
        <v>42</v>
      </c>
      <c r="B83" s="55"/>
      <c r="C83" s="55"/>
      <c r="D83" s="68"/>
      <c r="E83" s="68"/>
      <c r="F83" s="61"/>
      <c r="G83" s="80"/>
      <c r="H83" s="80"/>
      <c r="I83" s="80"/>
      <c r="J83" s="80"/>
      <c r="K83" s="81"/>
      <c r="L83" s="60" t="n">
        <f aca="false">SUM(G83:J83)-(MAX(G83:J83)+MIN(G83:J83))</f>
        <v>0</v>
      </c>
      <c r="M83" s="61"/>
      <c r="N83" s="62"/>
      <c r="O83" s="63"/>
      <c r="P83" s="64" t="n">
        <f aca="false">IF(F81="w",ROUND((L83+M83+O83*$AB$9+N83*$AB$10),2),L83+M83+O83+N83)</f>
        <v>0</v>
      </c>
      <c r="Q83" s="67" t="n">
        <f aca="false">IF(B83="x",0,P83)</f>
        <v>0</v>
      </c>
      <c r="R83" s="45"/>
      <c r="S83" s="45"/>
      <c r="T83" s="46"/>
      <c r="U83" s="46"/>
    </row>
    <row r="86" customFormat="false" ht="13.5" hidden="false" customHeight="true" outlineLevel="0" collapsed="false">
      <c r="A86" s="102" t="s">
        <v>59</v>
      </c>
      <c r="B86" s="103" t="s">
        <v>60</v>
      </c>
      <c r="C86" s="103"/>
      <c r="D86" s="104"/>
      <c r="E86" s="103" t="s">
        <v>61</v>
      </c>
      <c r="F86" s="103"/>
      <c r="G86" s="103"/>
      <c r="H86" s="103"/>
      <c r="I86" s="103"/>
      <c r="J86" s="103"/>
      <c r="K86" s="103"/>
    </row>
    <row r="87" customFormat="false" ht="13.5" hidden="false" customHeight="true" outlineLevel="0" collapsed="false">
      <c r="A87" s="105" t="s">
        <v>62</v>
      </c>
      <c r="B87" s="103" t="s">
        <v>63</v>
      </c>
      <c r="C87" s="103"/>
      <c r="D87" s="104"/>
      <c r="E87" s="103" t="s">
        <v>64</v>
      </c>
      <c r="F87" s="103"/>
      <c r="G87" s="103"/>
      <c r="H87" s="103"/>
      <c r="I87" s="103"/>
      <c r="J87" s="103"/>
      <c r="K87" s="103"/>
    </row>
    <row r="88" customFormat="false" ht="13.5" hidden="false" customHeight="true" outlineLevel="0" collapsed="false">
      <c r="A88" s="105" t="s">
        <v>65</v>
      </c>
      <c r="B88" s="103" t="s">
        <v>66</v>
      </c>
      <c r="C88" s="103"/>
      <c r="D88" s="104"/>
      <c r="E88" s="103" t="s">
        <v>7</v>
      </c>
      <c r="F88" s="103"/>
      <c r="G88" s="103"/>
      <c r="H88" s="103"/>
      <c r="I88" s="103"/>
      <c r="J88" s="103"/>
      <c r="K88" s="103"/>
    </row>
    <row r="89" customFormat="false" ht="13.5" hidden="false" customHeight="true" outlineLevel="0" collapsed="false">
      <c r="A89" s="105" t="s">
        <v>67</v>
      </c>
      <c r="B89" s="103" t="s">
        <v>68</v>
      </c>
      <c r="C89" s="103"/>
      <c r="D89" s="104"/>
      <c r="E89" s="103" t="s">
        <v>11</v>
      </c>
      <c r="F89" s="103"/>
      <c r="G89" s="103"/>
      <c r="H89" s="103"/>
      <c r="I89" s="103"/>
      <c r="J89" s="103"/>
      <c r="K89" s="103"/>
    </row>
    <row r="90" customFormat="false" ht="13.5" hidden="false" customHeight="true" outlineLevel="0" collapsed="false">
      <c r="A90" s="105" t="s">
        <v>69</v>
      </c>
      <c r="B90" s="103" t="s">
        <v>70</v>
      </c>
      <c r="C90" s="103"/>
      <c r="D90" s="104"/>
      <c r="E90" s="103" t="s">
        <v>71</v>
      </c>
      <c r="F90" s="103"/>
      <c r="G90" s="103"/>
      <c r="H90" s="103"/>
      <c r="I90" s="103"/>
      <c r="J90" s="103"/>
      <c r="K90" s="103"/>
    </row>
    <row r="91" customFormat="false" ht="13.5" hidden="false" customHeight="true" outlineLevel="0" collapsed="false">
      <c r="A91" s="105" t="s">
        <v>24</v>
      </c>
      <c r="B91" s="103" t="s">
        <v>72</v>
      </c>
      <c r="C91" s="103"/>
      <c r="D91" s="104"/>
      <c r="E91" s="103" t="s">
        <v>61</v>
      </c>
      <c r="F91" s="103"/>
      <c r="G91" s="103"/>
      <c r="H91" s="103"/>
      <c r="I91" s="103"/>
      <c r="J91" s="103"/>
      <c r="K91" s="103"/>
    </row>
    <row r="92" customFormat="false" ht="13.5" hidden="false" customHeight="true" outlineLevel="0" collapsed="false">
      <c r="A92" s="106" t="s">
        <v>26</v>
      </c>
      <c r="B92" s="103" t="s">
        <v>72</v>
      </c>
      <c r="C92" s="103"/>
      <c r="D92" s="104"/>
      <c r="E92" s="103" t="s">
        <v>61</v>
      </c>
      <c r="F92" s="103"/>
      <c r="G92" s="103"/>
      <c r="H92" s="103"/>
      <c r="I92" s="103"/>
      <c r="J92" s="103"/>
      <c r="K92" s="103"/>
    </row>
    <row r="93" customFormat="false" ht="13.5" hidden="false" customHeight="true" outlineLevel="0" collapsed="false">
      <c r="A93" s="105" t="s">
        <v>73</v>
      </c>
      <c r="B93" s="103" t="s">
        <v>74</v>
      </c>
      <c r="C93" s="103"/>
      <c r="D93" s="104"/>
      <c r="E93" s="103" t="s">
        <v>7</v>
      </c>
      <c r="F93" s="103"/>
      <c r="G93" s="103"/>
      <c r="H93" s="103"/>
      <c r="I93" s="103"/>
      <c r="J93" s="103"/>
      <c r="K93" s="103"/>
    </row>
    <row r="94" customFormat="false" ht="13.5" hidden="false" customHeight="true" outlineLevel="0" collapsed="false">
      <c r="A94" s="105" t="s">
        <v>75</v>
      </c>
      <c r="B94" s="103" t="s">
        <v>76</v>
      </c>
      <c r="C94" s="103"/>
      <c r="D94" s="104"/>
      <c r="E94" s="103" t="s">
        <v>11</v>
      </c>
      <c r="F94" s="103"/>
      <c r="G94" s="103"/>
      <c r="H94" s="103"/>
      <c r="I94" s="103"/>
      <c r="J94" s="103"/>
      <c r="K94" s="103"/>
    </row>
    <row r="95" customFormat="false" ht="13.5" hidden="false" customHeight="true" outlineLevel="0" collapsed="false">
      <c r="C95" s="107"/>
      <c r="E95" s="108"/>
      <c r="F95" s="108"/>
      <c r="G95" s="108"/>
      <c r="H95" s="108"/>
      <c r="I95" s="108"/>
      <c r="J95" s="108"/>
      <c r="K95" s="108"/>
    </row>
    <row r="96" customFormat="false" ht="15" hidden="false" customHeight="false" outlineLevel="0" collapsed="false">
      <c r="A96" s="102" t="s">
        <v>77</v>
      </c>
      <c r="B96" s="103" t="s">
        <v>78</v>
      </c>
      <c r="C96" s="103"/>
      <c r="D96" s="104"/>
      <c r="E96" s="103" t="s">
        <v>61</v>
      </c>
      <c r="F96" s="103"/>
      <c r="G96" s="103"/>
      <c r="H96" s="103"/>
      <c r="I96" s="103"/>
      <c r="J96" s="103"/>
      <c r="K96" s="103"/>
    </row>
    <row r="97" customFormat="false" ht="15" hidden="false" customHeight="false" outlineLevel="0" collapsed="false">
      <c r="A97" s="102" t="s">
        <v>79</v>
      </c>
      <c r="B97" s="103" t="s">
        <v>78</v>
      </c>
      <c r="C97" s="103"/>
      <c r="D97" s="104"/>
      <c r="E97" s="103" t="s">
        <v>61</v>
      </c>
      <c r="F97" s="103"/>
      <c r="G97" s="103"/>
      <c r="H97" s="103"/>
      <c r="I97" s="103"/>
      <c r="J97" s="103"/>
      <c r="K97" s="103"/>
    </row>
  </sheetData>
  <sheetProtection sheet="true" objects="true" scenarios="true" selectLockedCells="true"/>
  <mergeCells count="145">
    <mergeCell ref="A1:U1"/>
    <mergeCell ref="A3:E3"/>
    <mergeCell ref="I3:J3"/>
    <mergeCell ref="P3:U3"/>
    <mergeCell ref="B4:F4"/>
    <mergeCell ref="I4:J4"/>
    <mergeCell ref="P4:U4"/>
    <mergeCell ref="B5:F5"/>
    <mergeCell ref="I5:J5"/>
    <mergeCell ref="B6:F6"/>
    <mergeCell ref="I6:J6"/>
    <mergeCell ref="D7:E7"/>
    <mergeCell ref="D8:E10"/>
    <mergeCell ref="F8:F10"/>
    <mergeCell ref="R8:S10"/>
    <mergeCell ref="T8:T10"/>
    <mergeCell ref="U8:U10"/>
    <mergeCell ref="D11:E13"/>
    <mergeCell ref="F11:F13"/>
    <mergeCell ref="R11:S13"/>
    <mergeCell ref="T11:T13"/>
    <mergeCell ref="U11:U13"/>
    <mergeCell ref="D14:E16"/>
    <mergeCell ref="F14:F16"/>
    <mergeCell ref="R14:S16"/>
    <mergeCell ref="T14:T16"/>
    <mergeCell ref="U14:U16"/>
    <mergeCell ref="D17:E19"/>
    <mergeCell ref="F17:F19"/>
    <mergeCell ref="R17:S19"/>
    <mergeCell ref="T17:T19"/>
    <mergeCell ref="U17:U19"/>
    <mergeCell ref="D20:E22"/>
    <mergeCell ref="F20:F22"/>
    <mergeCell ref="R20:S22"/>
    <mergeCell ref="T20:T22"/>
    <mergeCell ref="U20:U22"/>
    <mergeCell ref="D23:E25"/>
    <mergeCell ref="F23:F25"/>
    <mergeCell ref="R23:S25"/>
    <mergeCell ref="T23:T25"/>
    <mergeCell ref="U23:U25"/>
    <mergeCell ref="D26:E28"/>
    <mergeCell ref="F26:F28"/>
    <mergeCell ref="R26:S28"/>
    <mergeCell ref="T26:T28"/>
    <mergeCell ref="U26:U28"/>
    <mergeCell ref="D29:E31"/>
    <mergeCell ref="F29:F31"/>
    <mergeCell ref="R29:S31"/>
    <mergeCell ref="T29:T31"/>
    <mergeCell ref="U29:U31"/>
    <mergeCell ref="A32:C32"/>
    <mergeCell ref="R32:S32"/>
    <mergeCell ref="A33:C33"/>
    <mergeCell ref="R33:S33"/>
    <mergeCell ref="A34:C34"/>
    <mergeCell ref="R34:S34"/>
    <mergeCell ref="D35:E37"/>
    <mergeCell ref="R35:S37"/>
    <mergeCell ref="T35:T37"/>
    <mergeCell ref="U35:U37"/>
    <mergeCell ref="D38:E40"/>
    <mergeCell ref="R38:S40"/>
    <mergeCell ref="T38:T40"/>
    <mergeCell ref="U38:U40"/>
    <mergeCell ref="D41:E43"/>
    <mergeCell ref="R41:S43"/>
    <mergeCell ref="T41:T43"/>
    <mergeCell ref="U41:U43"/>
    <mergeCell ref="D44:E46"/>
    <mergeCell ref="R44:S46"/>
    <mergeCell ref="T44:T46"/>
    <mergeCell ref="U44:U46"/>
    <mergeCell ref="D47:E49"/>
    <mergeCell ref="R47:S49"/>
    <mergeCell ref="T47:T49"/>
    <mergeCell ref="U47:U49"/>
    <mergeCell ref="D50:E52"/>
    <mergeCell ref="R50:S52"/>
    <mergeCell ref="T50:T52"/>
    <mergeCell ref="U50:U52"/>
    <mergeCell ref="D53:E55"/>
    <mergeCell ref="R53:S55"/>
    <mergeCell ref="T53:T55"/>
    <mergeCell ref="U53:U55"/>
    <mergeCell ref="D56:E58"/>
    <mergeCell ref="R56:S58"/>
    <mergeCell ref="T56:T58"/>
    <mergeCell ref="U56:U58"/>
    <mergeCell ref="D60:E62"/>
    <mergeCell ref="R60:S62"/>
    <mergeCell ref="T60:T62"/>
    <mergeCell ref="U60:U62"/>
    <mergeCell ref="D63:E65"/>
    <mergeCell ref="R63:S65"/>
    <mergeCell ref="T63:T65"/>
    <mergeCell ref="U63:U65"/>
    <mergeCell ref="D66:E68"/>
    <mergeCell ref="R66:S68"/>
    <mergeCell ref="T66:T68"/>
    <mergeCell ref="U66:U68"/>
    <mergeCell ref="D69:E71"/>
    <mergeCell ref="R69:S71"/>
    <mergeCell ref="T69:T71"/>
    <mergeCell ref="U69:U71"/>
    <mergeCell ref="D72:E74"/>
    <mergeCell ref="R72:S74"/>
    <mergeCell ref="T72:T74"/>
    <mergeCell ref="U72:U74"/>
    <mergeCell ref="D75:E77"/>
    <mergeCell ref="R75:S77"/>
    <mergeCell ref="T75:T77"/>
    <mergeCell ref="U75:U77"/>
    <mergeCell ref="D78:E80"/>
    <mergeCell ref="R78:S80"/>
    <mergeCell ref="T78:T80"/>
    <mergeCell ref="U78:U80"/>
    <mergeCell ref="D81:E83"/>
    <mergeCell ref="R81:S83"/>
    <mergeCell ref="T81:T83"/>
    <mergeCell ref="U81:U83"/>
    <mergeCell ref="B86:C86"/>
    <mergeCell ref="E86:K86"/>
    <mergeCell ref="B87:C87"/>
    <mergeCell ref="E87:K87"/>
    <mergeCell ref="B88:C88"/>
    <mergeCell ref="E88:K88"/>
    <mergeCell ref="B89:C89"/>
    <mergeCell ref="E89:K89"/>
    <mergeCell ref="B90:C90"/>
    <mergeCell ref="E90:K90"/>
    <mergeCell ref="B91:C91"/>
    <mergeCell ref="E91:K91"/>
    <mergeCell ref="B92:C92"/>
    <mergeCell ref="E92:K92"/>
    <mergeCell ref="B93:C93"/>
    <mergeCell ref="E93:K93"/>
    <mergeCell ref="B94:C94"/>
    <mergeCell ref="E94:K94"/>
    <mergeCell ref="E95:K95"/>
    <mergeCell ref="B96:C96"/>
    <mergeCell ref="E96:K96"/>
    <mergeCell ref="B97:C97"/>
    <mergeCell ref="E97:K97"/>
  </mergeCells>
  <dataValidations count="2">
    <dataValidation allowBlank="true" errorTitle="Falscher Wert" operator="between" showDropDown="false" showErrorMessage="true" showInputMessage="true" sqref="F8 F11:F31 F35:F58 F60:F83" type="list">
      <formula1>$AB$7:$AB$8</formula1>
      <formula2>0</formula2>
    </dataValidation>
    <dataValidation allowBlank="true" operator="between" prompt="ACHTUNG NICHTS EINGEBEN!" promptTitle="BERRECHNUNGSFELD" showDropDown="false" showErrorMessage="true" showInputMessage="true" sqref="L7:M7 L8:L31 N8:N31 P8:S8 P9:Q31 R11:S11 R14:S14 R17:S17 R20:S20 R23:S23 R26:S26 R29:S29 L35:L58 N35:N58 P35:S35 P36:Q58 R38:S38 R41:S41 R44:S44 R47:S47 R50:S50 R53:S53 R56:S56 L60:L83 N60:N83 P60:S60 P61:Q83 R63:S63 R66:S66 R69:S69 R72:S72 R75:S75 R78:S78 R81:S81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2019-04-04T18:55:47Z</dcterms:created>
  <dc:creator>JocSch</dc:creator>
  <dc:description/>
  <dc:language>de-DE</dc:language>
  <cp:lastModifiedBy/>
  <cp:lastPrinted>2019-05-05T10:37:33Z</cp:lastPrinted>
  <dcterms:modified xsi:type="dcterms:W3CDTF">2019-05-05T17:18:04Z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