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sul\Desktop\EM JEM\"/>
    </mc:Choice>
  </mc:AlternateContent>
  <xr:revisionPtr revIDLastSave="0" documentId="8_{346A4453-71D2-4577-99D4-DDE1547A51A4}" xr6:coauthVersionLast="46" xr6:coauthVersionMax="46" xr10:uidLastSave="{00000000-0000-0000-0000-000000000000}"/>
  <bookViews>
    <workbookView xWindow="-110" yWindow="-110" windowWidth="19420" windowHeight="10560" xr2:uid="{A952A4F6-2CD5-4E8B-8526-92564EE767D0}"/>
  </bookViews>
  <sheets>
    <sheet name="Ergebnisse" sheetId="1" r:id="rId1"/>
  </sheets>
  <definedNames>
    <definedName name="_xlnm.Print_Titles" localSheetId="0">Ergebnisse!$1:$2</definedName>
  </definedNames>
  <calcPr calcId="191029" refMode="R1C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34" i="1"/>
  <c r="K31" i="1"/>
  <c r="K29" i="1"/>
  <c r="K26" i="1"/>
  <c r="K24" i="1"/>
  <c r="K21" i="1"/>
  <c r="K19" i="1"/>
  <c r="K15" i="1"/>
  <c r="K13" i="1"/>
  <c r="K10" i="1"/>
  <c r="K8" i="1"/>
  <c r="K5" i="1"/>
  <c r="K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67A0752-6489-47D7-A784-F46012510535}" keepAlive="1" name="Abfrage - TrampolinWettkampfDB" description="Verbindung mit der Abfrage 'TrampolinWettkampfDB' in der Arbeitsmappe." type="5" refreshedVersion="0" background="1">
    <dbPr connection="Provider=Microsoft.Mashup.OleDb.1;Data Source=$Workbook$;Location=TrampolinWettkampfDB;Extended Properties=&quot;&quot;" command="SELECT * FROM [TrampolinWettkampfDB]"/>
  </connection>
  <connection id="2" xr16:uid="{62632E6C-AF99-42DB-A4BA-B67559E69C38}" odcFile="C:\Users\arno_\OneDrive\Dokumente\Meine Datenquellen\tramponline1.database.windows.net TrampolinWettkampfDB v_NEW_Aktueller_Wettkamp_Ergebnisse.odc" keepAlive="1" name="tramponline1.database.windows.net TrampolinWettkampfDB v_NEW_Aktueller_Wettkamp_Ergebnisse" type="5" refreshedVersion="7" background="1">
    <dbPr connection="Provider=SQLOLEDB.1;Persist Security Info=True;User ID=tramp_write;Initial Catalog=TrampolinWettkampfDB;Data Source=tramponline1.database.windows.net;Use Procedure for Prepare=1;Auto Translate=True;Packet Size=4096;Workstation ID=ARNO-SURFACELAP;Use Encryption for Data=False;Tag with column collation when possible=False" command="&quot;TrampolinWettkampfDB&quot;.&quot;dbo&quot;.&quot;v_NEW_Aktueller_Wettkamp_Ergebnisse&quot;" commandType="3"/>
  </connection>
</connections>
</file>

<file path=xl/sharedStrings.xml><?xml version="1.0" encoding="utf-8"?>
<sst xmlns="http://schemas.openxmlformats.org/spreadsheetml/2006/main" count="66" uniqueCount="30">
  <si>
    <t>FIGA</t>
  </si>
  <si>
    <t>Mannschaft</t>
  </si>
  <si>
    <t>Athlet</t>
  </si>
  <si>
    <t>Durchgang</t>
  </si>
  <si>
    <t>Gesamtergebnis</t>
  </si>
  <si>
    <t>Haltung.</t>
  </si>
  <si>
    <t>ToF.</t>
  </si>
  <si>
    <t>Abzug.</t>
  </si>
  <si>
    <t>HD.</t>
  </si>
  <si>
    <t>Gesamt.</t>
  </si>
  <si>
    <t>Pflicht</t>
  </si>
  <si>
    <t>SW.</t>
  </si>
  <si>
    <t>Frauen</t>
  </si>
  <si>
    <t>Pflicht2</t>
  </si>
  <si>
    <t>Pflicht1</t>
  </si>
  <si>
    <t>Kür3</t>
  </si>
  <si>
    <t>Kür2</t>
  </si>
  <si>
    <t>Kür1</t>
  </si>
  <si>
    <t>Adam, Leonie</t>
  </si>
  <si>
    <t>Rösler, Aileen</t>
  </si>
  <si>
    <t>Frauen Ergebnis</t>
  </si>
  <si>
    <t>Männer</t>
  </si>
  <si>
    <t>Lauxtermann, Caio</t>
  </si>
  <si>
    <t>Vogel, Fabian</t>
  </si>
  <si>
    <t>Geßwein, Tim-Oliver</t>
  </si>
  <si>
    <t>Pfleiderer, Matthias</t>
  </si>
  <si>
    <t>Männer Ergebnis</t>
  </si>
  <si>
    <t>EM Quali 2 Salzgitter, 26.3.2021</t>
  </si>
  <si>
    <t>Stöhr, Gabriela</t>
  </si>
  <si>
    <t>VK 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</si>
</sst>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_-;\-* #,##0_-;_-* &quot;-&quot;_-;_-@_-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NumberFormat="1" applyFont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NumberFormat="1" applyFont="1" applyFill="1"/>
    <xf numFmtId="165" fontId="2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2" fillId="3" borderId="0" xfId="0" applyNumberFormat="1" applyFont="1" applyFill="1"/>
    <xf numFmtId="164" fontId="2" fillId="0" borderId="0" xfId="0" applyNumberFormat="1" applyFont="1"/>
    <xf numFmtId="164" fontId="2" fillId="3" borderId="0" xfId="0" applyNumberFormat="1" applyFont="1" applyFill="1"/>
    <xf numFmtId="2" fontId="0" fillId="0" borderId="0" xfId="0" applyNumberFormat="1"/>
    <xf numFmtId="2" fontId="2" fillId="0" borderId="0" xfId="0" applyNumberFormat="1" applyFont="1"/>
    <xf numFmtId="2" fontId="2" fillId="3" borderId="0" xfId="0" applyNumberFormat="1" applyFont="1" applyFill="1"/>
    <xf numFmtId="166" fontId="1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6" formatCode="0.000"/>
    </dxf>
    <dxf>
      <numFmt numFmtId="166" formatCode="0.000"/>
    </dxf>
    <dxf>
      <numFmt numFmtId="2" formatCode="0.00"/>
    </dxf>
    <dxf>
      <numFmt numFmtId="2" formatCode="0.00"/>
    </dxf>
    <dxf>
      <numFmt numFmtId="166" formatCode="0.000"/>
    </dxf>
    <dxf>
      <numFmt numFmtId="166" formatCode="0.00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e Stoehr" refreshedDate="44281.966138773147" backgroundQuery="1" createdVersion="6" refreshedVersion="7" minRefreshableVersion="3" recordCount="35" xr:uid="{8AB0CE61-93A7-446A-92D6-043F93E002A0}">
  <cacheSource type="external" connectionId="2"/>
  <cacheFields count="22">
    <cacheField name="WettkampfName" numFmtId="0">
      <sharedItems count="1">
        <s v="EM Qualifikation 2"/>
      </sharedItems>
    </cacheField>
    <cacheField name="Mannschaft" numFmtId="0">
      <sharedItems count="4">
        <s v="Frauen"/>
        <s v="Männer"/>
        <s v="Juniorinnen" u="1"/>
        <s v="Leistungsüberprüfung1w" u="1"/>
      </sharedItems>
    </cacheField>
    <cacheField name="AthletenVerein" numFmtId="0">
      <sharedItems count="4">
        <s v="Munich-Airriders"/>
        <s v="MTV Stuttgart 1843 e.V"/>
        <s v="SC Cottbus Turnen e.V."/>
        <s v="MTV 1877 Bad Kreuznach"/>
      </sharedItems>
    </cacheField>
    <cacheField name="Athlet" numFmtId="0">
      <sharedItems count="21">
        <s v="Stöhr, Gabriela"/>
        <s v="Adam, Leonie"/>
        <s v="Rösler, Aileen"/>
        <s v="Pfleiderer, Matthias"/>
        <s v="Geßwein, Tim-Oliver"/>
        <s v="Lauxtermann, Caio"/>
        <s v="Vogel, Fabian"/>
        <s v="Wöll, Bettina" u="1"/>
        <s v="Stoehr, Gabriela" u="1"/>
        <s v="Ronsiek-Niederbröker, Hannah" u="1"/>
        <s v="Eislöffel, Aurelia" u="1"/>
        <s v="Horna, Jan Eike" u="1"/>
        <s v="Budde, Max" u="1"/>
        <s v="Schneider, Fiona" u="1"/>
        <s v="Ramacher, Marrit" u="1"/>
        <s v="Müller, Silva" u="1"/>
        <s v="Buchholz, Charmaine" u="1"/>
        <s v="Radfelder-Henning, Mirja Carina" u="1"/>
        <s v="Möller, Maya" u="1"/>
        <s v="Frey, Luka Kristin" u="1"/>
        <s v="Langner, Sabrina" u="1"/>
      </sharedItems>
    </cacheField>
    <cacheField name="Jahrgang" numFmtId="0">
      <sharedItems containsSemiMixedTypes="0" containsString="0" containsNumber="1" containsInteger="1" minValue="1993" maxValue="2003" count="6">
        <n v="2002"/>
        <n v="1993"/>
        <n v="1999"/>
        <n v="1995"/>
        <n v="1996"/>
        <n v="2003"/>
      </sharedItems>
    </cacheField>
    <cacheField name="Wettkampfklasse" numFmtId="0">
      <sharedItems count="2">
        <s v="Frauen"/>
        <s v="Männer"/>
      </sharedItems>
    </cacheField>
    <cacheField name="Durchgang" numFmtId="0">
      <sharedItems count="8">
        <s v="Pflicht1"/>
        <s v="Pflicht2"/>
        <s v="Kür1"/>
        <s v="Kür2"/>
        <s v="Kür3"/>
        <s v="Finale" u="1"/>
        <s v="VK Pflicht" u="1"/>
        <s v="VK Kür" u="1"/>
      </sharedItems>
    </cacheField>
    <cacheField name="Mannschaftswertung" numFmtId="0">
      <sharedItems containsSemiMixedTypes="0" containsString="0" containsNumber="1" containsInteger="1" minValue="1" maxValue="1" count="1">
        <n v="1"/>
      </sharedItems>
    </cacheField>
    <cacheField name="Schwierigkeit" numFmtId="0">
      <sharedItems containsSemiMixedTypes="0" containsString="0" containsNumber="1" containsInteger="1" minValue="0" maxValue="16900" count="20">
        <n v="3300"/>
        <n v="3500"/>
        <n v="10400"/>
        <n v="11200"/>
        <n v="1900"/>
        <n v="4600"/>
        <n v="13700"/>
        <n v="0"/>
        <n v="5100"/>
        <n v="13300"/>
        <n v="5400"/>
        <n v="5700"/>
        <n v="16200"/>
        <n v="16900"/>
        <n v="5600"/>
        <n v="5800"/>
        <n v="16000"/>
        <n v="4800"/>
        <n v="15000"/>
        <n v="15800"/>
      </sharedItems>
    </cacheField>
    <cacheField name="Haltung" numFmtId="0">
      <sharedItems containsSemiMixedTypes="0" containsString="0" containsNumber="1" containsInteger="1" minValue="0" maxValue="18800" count="27">
        <n v="16600"/>
        <n v="16500"/>
        <n v="15700"/>
        <n v="15200"/>
        <n v="12900"/>
        <n v="17600"/>
        <n v="13700"/>
        <n v="0"/>
        <n v="17500"/>
        <n v="17400"/>
        <n v="14000"/>
        <n v="14500"/>
        <n v="14300"/>
        <n v="18000"/>
        <n v="14400"/>
        <n v="14900"/>
        <n v="14200"/>
        <n v="17800"/>
        <n v="14600"/>
        <n v="14100"/>
        <n v="18400"/>
        <n v="18800"/>
        <n v="16000"/>
        <n v="15500"/>
        <n v="16200"/>
        <n v="15400"/>
        <n v="6100"/>
      </sharedItems>
    </cacheField>
    <cacheField name="ToF" numFmtId="0">
      <sharedItems containsSemiMixedTypes="0" containsString="0" containsNumber="1" containsInteger="1" minValue="0" maxValue="18550"/>
    </cacheField>
    <cacheField name="HD" numFmtId="0">
      <sharedItems containsSemiMixedTypes="0" containsString="0" containsNumber="1" containsInteger="1" minValue="0" maxValue="9900" count="13">
        <n v="9400"/>
        <n v="9600"/>
        <n v="6800"/>
        <n v="9700"/>
        <n v="9200"/>
        <n v="0"/>
        <n v="9900"/>
        <n v="9000"/>
        <n v="9500"/>
        <n v="9300"/>
        <n v="8900"/>
        <n v="9100"/>
        <n v="3500"/>
      </sharedItems>
    </cacheField>
    <cacheField name="Abzug" numFmtId="0">
      <sharedItems containsSemiMixedTypes="0" containsString="0" containsNumber="1" containsInteger="1" minValue="0" maxValue="0" count="1">
        <n v="0"/>
      </sharedItems>
    </cacheField>
    <cacheField name="Uebungsteile" numFmtId="0">
      <sharedItems containsSemiMixedTypes="0" containsString="0" containsNumber="1" containsInteger="1" minValue="0" maxValue="10" count="4">
        <n v="10"/>
        <n v="7"/>
        <n v="0"/>
        <n v="4"/>
      </sharedItems>
    </cacheField>
    <cacheField name="Gesamt" numFmtId="0">
      <sharedItems containsSemiMixedTypes="0" containsString="0" containsNumber="1" containsInteger="1" minValue="0" maxValue="57800"/>
    </cacheField>
    <cacheField name="gemeldetePflicht" numFmtId="0">
      <sharedItems count="4">
        <s v="FIGA"/>
        <s v="W17" u="1"/>
        <s v="M5" u="1"/>
        <s v="W13-W16" u="1"/>
      </sharedItems>
    </cacheField>
    <cacheField name="Haltung_" numFmtId="0" formula="Haltung/1000" databaseField="0"/>
    <cacheField name="SW" numFmtId="0" formula="Schwierigkeit/1000" databaseField="0"/>
    <cacheField name="ToF_" numFmtId="0" formula="ToF/1000" databaseField="0"/>
    <cacheField name="HD_" numFmtId="0" formula="HD/1000" databaseField="0"/>
    <cacheField name="Abzug_" numFmtId="0" formula="Abzug/1000" databaseField="0"/>
    <cacheField name="Gesamt_" numFmtId="0" formula="Gesamt/10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x v="0"/>
    <x v="0"/>
    <x v="0"/>
    <x v="0"/>
    <x v="0"/>
    <x v="0"/>
    <x v="0"/>
    <x v="0"/>
    <x v="0"/>
    <n v="15535"/>
    <x v="0"/>
    <x v="0"/>
    <x v="0"/>
    <n v="44835"/>
    <x v="0"/>
  </r>
  <r>
    <x v="0"/>
    <x v="0"/>
    <x v="0"/>
    <x v="0"/>
    <x v="0"/>
    <x v="0"/>
    <x v="1"/>
    <x v="0"/>
    <x v="1"/>
    <x v="1"/>
    <n v="16030"/>
    <x v="0"/>
    <x v="0"/>
    <x v="0"/>
    <n v="45430"/>
    <x v="0"/>
  </r>
  <r>
    <x v="0"/>
    <x v="0"/>
    <x v="0"/>
    <x v="0"/>
    <x v="0"/>
    <x v="0"/>
    <x v="2"/>
    <x v="0"/>
    <x v="2"/>
    <x v="2"/>
    <n v="14420"/>
    <x v="0"/>
    <x v="0"/>
    <x v="0"/>
    <n v="49920"/>
    <x v="0"/>
  </r>
  <r>
    <x v="0"/>
    <x v="0"/>
    <x v="0"/>
    <x v="0"/>
    <x v="0"/>
    <x v="0"/>
    <x v="3"/>
    <x v="0"/>
    <x v="3"/>
    <x v="3"/>
    <n v="14690"/>
    <x v="0"/>
    <x v="0"/>
    <x v="0"/>
    <n v="50490"/>
    <x v="0"/>
  </r>
  <r>
    <x v="0"/>
    <x v="0"/>
    <x v="0"/>
    <x v="0"/>
    <x v="0"/>
    <x v="0"/>
    <x v="4"/>
    <x v="0"/>
    <x v="3"/>
    <x v="3"/>
    <n v="14725"/>
    <x v="1"/>
    <x v="0"/>
    <x v="0"/>
    <n v="50725"/>
    <x v="0"/>
  </r>
  <r>
    <x v="0"/>
    <x v="0"/>
    <x v="1"/>
    <x v="1"/>
    <x v="1"/>
    <x v="0"/>
    <x v="0"/>
    <x v="0"/>
    <x v="4"/>
    <x v="4"/>
    <n v="11390"/>
    <x v="2"/>
    <x v="0"/>
    <x v="1"/>
    <n v="32990"/>
    <x v="0"/>
  </r>
  <r>
    <x v="0"/>
    <x v="0"/>
    <x v="1"/>
    <x v="1"/>
    <x v="1"/>
    <x v="0"/>
    <x v="1"/>
    <x v="0"/>
    <x v="5"/>
    <x v="5"/>
    <n v="16020"/>
    <x v="3"/>
    <x v="0"/>
    <x v="0"/>
    <n v="47920"/>
    <x v="0"/>
  </r>
  <r>
    <x v="0"/>
    <x v="0"/>
    <x v="1"/>
    <x v="1"/>
    <x v="1"/>
    <x v="0"/>
    <x v="2"/>
    <x v="0"/>
    <x v="6"/>
    <x v="6"/>
    <n v="15475"/>
    <x v="4"/>
    <x v="0"/>
    <x v="0"/>
    <n v="52075"/>
    <x v="0"/>
  </r>
  <r>
    <x v="0"/>
    <x v="0"/>
    <x v="1"/>
    <x v="1"/>
    <x v="1"/>
    <x v="0"/>
    <x v="3"/>
    <x v="0"/>
    <x v="7"/>
    <x v="7"/>
    <n v="0"/>
    <x v="5"/>
    <x v="0"/>
    <x v="2"/>
    <n v="0"/>
    <x v="0"/>
  </r>
  <r>
    <x v="0"/>
    <x v="0"/>
    <x v="1"/>
    <x v="1"/>
    <x v="1"/>
    <x v="0"/>
    <x v="4"/>
    <x v="0"/>
    <x v="7"/>
    <x v="7"/>
    <n v="0"/>
    <x v="5"/>
    <x v="0"/>
    <x v="2"/>
    <n v="0"/>
    <x v="0"/>
  </r>
  <r>
    <x v="0"/>
    <x v="0"/>
    <x v="1"/>
    <x v="2"/>
    <x v="2"/>
    <x v="0"/>
    <x v="0"/>
    <x v="0"/>
    <x v="8"/>
    <x v="8"/>
    <n v="15835"/>
    <x v="6"/>
    <x v="0"/>
    <x v="0"/>
    <n v="48335"/>
    <x v="0"/>
  </r>
  <r>
    <x v="0"/>
    <x v="0"/>
    <x v="1"/>
    <x v="2"/>
    <x v="2"/>
    <x v="0"/>
    <x v="1"/>
    <x v="0"/>
    <x v="8"/>
    <x v="9"/>
    <n v="15975"/>
    <x v="1"/>
    <x v="0"/>
    <x v="0"/>
    <n v="48075"/>
    <x v="0"/>
  </r>
  <r>
    <x v="0"/>
    <x v="0"/>
    <x v="1"/>
    <x v="2"/>
    <x v="2"/>
    <x v="0"/>
    <x v="2"/>
    <x v="0"/>
    <x v="9"/>
    <x v="10"/>
    <n v="14595"/>
    <x v="3"/>
    <x v="0"/>
    <x v="0"/>
    <n v="51595"/>
    <x v="0"/>
  </r>
  <r>
    <x v="0"/>
    <x v="0"/>
    <x v="1"/>
    <x v="2"/>
    <x v="2"/>
    <x v="0"/>
    <x v="3"/>
    <x v="0"/>
    <x v="9"/>
    <x v="11"/>
    <n v="14845"/>
    <x v="7"/>
    <x v="0"/>
    <x v="0"/>
    <n v="51645"/>
    <x v="0"/>
  </r>
  <r>
    <x v="0"/>
    <x v="0"/>
    <x v="1"/>
    <x v="2"/>
    <x v="2"/>
    <x v="0"/>
    <x v="4"/>
    <x v="0"/>
    <x v="9"/>
    <x v="12"/>
    <n v="14700"/>
    <x v="7"/>
    <x v="0"/>
    <x v="0"/>
    <n v="51300"/>
    <x v="0"/>
  </r>
  <r>
    <x v="0"/>
    <x v="1"/>
    <x v="1"/>
    <x v="3"/>
    <x v="3"/>
    <x v="1"/>
    <x v="0"/>
    <x v="0"/>
    <x v="10"/>
    <x v="5"/>
    <n v="18220"/>
    <x v="8"/>
    <x v="0"/>
    <x v="0"/>
    <n v="50720"/>
    <x v="0"/>
  </r>
  <r>
    <x v="0"/>
    <x v="1"/>
    <x v="1"/>
    <x v="3"/>
    <x v="3"/>
    <x v="1"/>
    <x v="1"/>
    <x v="0"/>
    <x v="11"/>
    <x v="13"/>
    <n v="18550"/>
    <x v="9"/>
    <x v="0"/>
    <x v="0"/>
    <n v="51550"/>
    <x v="0"/>
  </r>
  <r>
    <x v="0"/>
    <x v="1"/>
    <x v="1"/>
    <x v="3"/>
    <x v="3"/>
    <x v="1"/>
    <x v="2"/>
    <x v="0"/>
    <x v="12"/>
    <x v="14"/>
    <n v="16760"/>
    <x v="4"/>
    <x v="0"/>
    <x v="0"/>
    <n v="56560"/>
    <x v="0"/>
  </r>
  <r>
    <x v="0"/>
    <x v="1"/>
    <x v="1"/>
    <x v="3"/>
    <x v="3"/>
    <x v="1"/>
    <x v="3"/>
    <x v="0"/>
    <x v="12"/>
    <x v="15"/>
    <n v="17000"/>
    <x v="3"/>
    <x v="0"/>
    <x v="0"/>
    <n v="57800"/>
    <x v="0"/>
  </r>
  <r>
    <x v="0"/>
    <x v="1"/>
    <x v="1"/>
    <x v="3"/>
    <x v="3"/>
    <x v="1"/>
    <x v="4"/>
    <x v="0"/>
    <x v="13"/>
    <x v="16"/>
    <n v="16765"/>
    <x v="10"/>
    <x v="0"/>
    <x v="0"/>
    <n v="56765"/>
    <x v="0"/>
  </r>
  <r>
    <x v="0"/>
    <x v="1"/>
    <x v="1"/>
    <x v="4"/>
    <x v="4"/>
    <x v="1"/>
    <x v="0"/>
    <x v="0"/>
    <x v="14"/>
    <x v="9"/>
    <n v="17515"/>
    <x v="1"/>
    <x v="0"/>
    <x v="0"/>
    <n v="50115"/>
    <x v="0"/>
  </r>
  <r>
    <x v="0"/>
    <x v="1"/>
    <x v="1"/>
    <x v="4"/>
    <x v="4"/>
    <x v="1"/>
    <x v="1"/>
    <x v="0"/>
    <x v="15"/>
    <x v="17"/>
    <n v="17705"/>
    <x v="1"/>
    <x v="0"/>
    <x v="0"/>
    <n v="50905"/>
    <x v="0"/>
  </r>
  <r>
    <x v="0"/>
    <x v="1"/>
    <x v="1"/>
    <x v="4"/>
    <x v="4"/>
    <x v="1"/>
    <x v="2"/>
    <x v="0"/>
    <x v="16"/>
    <x v="16"/>
    <n v="16440"/>
    <x v="11"/>
    <x v="0"/>
    <x v="0"/>
    <n v="55740"/>
    <x v="0"/>
  </r>
  <r>
    <x v="0"/>
    <x v="1"/>
    <x v="1"/>
    <x v="4"/>
    <x v="4"/>
    <x v="1"/>
    <x v="3"/>
    <x v="0"/>
    <x v="16"/>
    <x v="18"/>
    <n v="16375"/>
    <x v="0"/>
    <x v="0"/>
    <x v="0"/>
    <n v="56375"/>
    <x v="0"/>
  </r>
  <r>
    <x v="0"/>
    <x v="1"/>
    <x v="1"/>
    <x v="4"/>
    <x v="4"/>
    <x v="1"/>
    <x v="4"/>
    <x v="0"/>
    <x v="16"/>
    <x v="19"/>
    <n v="16490"/>
    <x v="9"/>
    <x v="0"/>
    <x v="0"/>
    <n v="55890"/>
    <x v="0"/>
  </r>
  <r>
    <x v="0"/>
    <x v="1"/>
    <x v="2"/>
    <x v="5"/>
    <x v="5"/>
    <x v="1"/>
    <x v="0"/>
    <x v="0"/>
    <x v="17"/>
    <x v="20"/>
    <n v="17135"/>
    <x v="9"/>
    <x v="0"/>
    <x v="0"/>
    <n v="49635"/>
    <x v="0"/>
  </r>
  <r>
    <x v="0"/>
    <x v="1"/>
    <x v="2"/>
    <x v="5"/>
    <x v="5"/>
    <x v="1"/>
    <x v="1"/>
    <x v="0"/>
    <x v="17"/>
    <x v="21"/>
    <n v="17275"/>
    <x v="8"/>
    <x v="0"/>
    <x v="0"/>
    <n v="50375"/>
    <x v="0"/>
  </r>
  <r>
    <x v="0"/>
    <x v="1"/>
    <x v="2"/>
    <x v="5"/>
    <x v="5"/>
    <x v="1"/>
    <x v="2"/>
    <x v="0"/>
    <x v="18"/>
    <x v="22"/>
    <n v="16290"/>
    <x v="0"/>
    <x v="0"/>
    <x v="0"/>
    <n v="56690"/>
    <x v="0"/>
  </r>
  <r>
    <x v="0"/>
    <x v="1"/>
    <x v="2"/>
    <x v="5"/>
    <x v="5"/>
    <x v="1"/>
    <x v="3"/>
    <x v="0"/>
    <x v="18"/>
    <x v="23"/>
    <n v="16140"/>
    <x v="7"/>
    <x v="0"/>
    <x v="0"/>
    <n v="55640"/>
    <x v="0"/>
  </r>
  <r>
    <x v="0"/>
    <x v="1"/>
    <x v="2"/>
    <x v="5"/>
    <x v="5"/>
    <x v="1"/>
    <x v="4"/>
    <x v="0"/>
    <x v="18"/>
    <x v="24"/>
    <n v="16285"/>
    <x v="0"/>
    <x v="0"/>
    <x v="0"/>
    <n v="56885"/>
    <x v="0"/>
  </r>
  <r>
    <x v="0"/>
    <x v="1"/>
    <x v="3"/>
    <x v="6"/>
    <x v="3"/>
    <x v="1"/>
    <x v="0"/>
    <x v="0"/>
    <x v="14"/>
    <x v="13"/>
    <n v="17700"/>
    <x v="6"/>
    <x v="0"/>
    <x v="0"/>
    <n v="51200"/>
    <x v="0"/>
  </r>
  <r>
    <x v="0"/>
    <x v="1"/>
    <x v="3"/>
    <x v="6"/>
    <x v="3"/>
    <x v="1"/>
    <x v="1"/>
    <x v="0"/>
    <x v="14"/>
    <x v="5"/>
    <n v="17335"/>
    <x v="9"/>
    <x v="0"/>
    <x v="0"/>
    <n v="49835"/>
    <x v="0"/>
  </r>
  <r>
    <x v="0"/>
    <x v="1"/>
    <x v="3"/>
    <x v="6"/>
    <x v="3"/>
    <x v="1"/>
    <x v="2"/>
    <x v="0"/>
    <x v="19"/>
    <x v="25"/>
    <n v="16390"/>
    <x v="0"/>
    <x v="0"/>
    <x v="0"/>
    <n v="56990"/>
    <x v="0"/>
  </r>
  <r>
    <x v="0"/>
    <x v="1"/>
    <x v="3"/>
    <x v="6"/>
    <x v="3"/>
    <x v="1"/>
    <x v="3"/>
    <x v="0"/>
    <x v="19"/>
    <x v="23"/>
    <n v="16140"/>
    <x v="7"/>
    <x v="0"/>
    <x v="0"/>
    <n v="56440"/>
    <x v="0"/>
  </r>
  <r>
    <x v="0"/>
    <x v="1"/>
    <x v="3"/>
    <x v="6"/>
    <x v="3"/>
    <x v="1"/>
    <x v="4"/>
    <x v="0"/>
    <x v="11"/>
    <x v="26"/>
    <n v="6855"/>
    <x v="12"/>
    <x v="0"/>
    <x v="3"/>
    <n v="2215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46CDBC-02C2-49D2-8276-81A298F0EA2A}" name="PivotTable2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6" indent="0" outline="1" outlineData="1" multipleFieldFilters="0" rowHeaderCaption="Mannschaft" fieldListSortAscending="1">
  <location ref="A2:J40" firstHeaderRow="0" firstDataRow="1" firstDataCol="4"/>
  <pivotFields count="22">
    <pivotField showAll="0"/>
    <pivotField axis="axisRow" outline="0" showAll="0">
      <items count="5">
        <item m="1" x="2"/>
        <item m="1" x="3"/>
        <item x="0"/>
        <item x="1"/>
        <item t="default"/>
      </items>
    </pivotField>
    <pivotField showAll="0"/>
    <pivotField axis="axisRow" outline="0" showAll="0" defaultSubtotal="0">
      <items count="21">
        <item m="1" x="16"/>
        <item m="1" x="10"/>
        <item m="1" x="19"/>
        <item m="1" x="20"/>
        <item m="1" x="18"/>
        <item m="1" x="17"/>
        <item m="1" x="14"/>
        <item m="1" x="9"/>
        <item m="1" x="13"/>
        <item m="1" x="8"/>
        <item m="1" x="7"/>
        <item x="1"/>
        <item x="2"/>
        <item m="1" x="15"/>
        <item x="5"/>
        <item x="6"/>
        <item m="1" x="12"/>
        <item x="4"/>
        <item m="1" x="11"/>
        <item x="3"/>
        <item x="0"/>
      </items>
    </pivotField>
    <pivotField showAll="0"/>
    <pivotField showAll="0"/>
    <pivotField axis="axisRow" showAll="0" nonAutoSortDefault="1">
      <items count="9">
        <item x="0"/>
        <item x="2"/>
        <item x="1"/>
        <item x="3"/>
        <item x="4"/>
        <item m="1" x="6"/>
        <item m="1" x="7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ame="Pflicht" axis="axisRow" outline="0" showAll="0" defaultSubtotal="0">
      <items count="4">
        <item x="0"/>
        <item m="1" x="3"/>
        <item m="1" x="1"/>
        <item m="1" x="2"/>
      </items>
    </pivotField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1"/>
    <field x="3"/>
    <field x="15"/>
    <field x="6"/>
  </rowFields>
  <rowItems count="38">
    <i>
      <x v="2"/>
      <x v="11"/>
      <x/>
      <x/>
    </i>
    <i r="3">
      <x v="1"/>
    </i>
    <i r="3">
      <x v="2"/>
    </i>
    <i r="3">
      <x v="3"/>
    </i>
    <i r="3">
      <x v="4"/>
    </i>
    <i r="1">
      <x v="12"/>
      <x/>
      <x/>
    </i>
    <i r="3">
      <x v="1"/>
    </i>
    <i r="3">
      <x v="2"/>
    </i>
    <i r="3">
      <x v="3"/>
    </i>
    <i r="3">
      <x v="4"/>
    </i>
    <i r="1">
      <x v="20"/>
      <x/>
      <x/>
    </i>
    <i r="3">
      <x v="1"/>
    </i>
    <i r="3">
      <x v="2"/>
    </i>
    <i r="3">
      <x v="3"/>
    </i>
    <i r="3">
      <x v="4"/>
    </i>
    <i t="default">
      <x v="2"/>
    </i>
    <i>
      <x v="3"/>
      <x v="14"/>
      <x/>
      <x/>
    </i>
    <i r="3">
      <x v="1"/>
    </i>
    <i r="3">
      <x v="2"/>
    </i>
    <i r="3">
      <x v="3"/>
    </i>
    <i r="3">
      <x v="4"/>
    </i>
    <i r="1">
      <x v="15"/>
      <x/>
      <x/>
    </i>
    <i r="3">
      <x v="1"/>
    </i>
    <i r="3">
      <x v="2"/>
    </i>
    <i r="3">
      <x v="3"/>
    </i>
    <i r="3">
      <x v="4"/>
    </i>
    <i r="1">
      <x v="17"/>
      <x/>
      <x/>
    </i>
    <i r="3">
      <x v="1"/>
    </i>
    <i r="3">
      <x v="2"/>
    </i>
    <i r="3">
      <x v="3"/>
    </i>
    <i r="3">
      <x v="4"/>
    </i>
    <i r="1">
      <x v="19"/>
      <x/>
      <x/>
    </i>
    <i r="3">
      <x v="1"/>
    </i>
    <i r="3">
      <x v="2"/>
    </i>
    <i r="3">
      <x v="3"/>
    </i>
    <i r="3">
      <x v="4"/>
    </i>
    <i t="default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Haltung." fld="16" baseField="6" baseItem="0" numFmtId="164"/>
    <dataField name="SW." fld="17" baseField="6" baseItem="0" numFmtId="164"/>
    <dataField name="ToF." fld="18" baseField="6" baseItem="0" numFmtId="166"/>
    <dataField name="HD." fld="19" baseField="6" baseItem="0" numFmtId="2"/>
    <dataField name="Abzug." fld="20" baseField="6" baseItem="0"/>
    <dataField name="Gesamt." fld="21" baseField="6" baseItem="0" numFmtId="166"/>
  </dataFields>
  <formats count="35"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grandRow="1" outline="0" collapsedLevelsAreSubtotals="1" fieldPosition="0"/>
    </format>
    <format dxfId="31">
      <pivotArea dataOnly="0" labelOnly="1" grandRow="1" outline="0" fieldPosition="0"/>
    </format>
    <format dxfId="30">
      <pivotArea collapsedLevelsAreSubtotals="1" fieldPosition="0">
        <references count="1">
          <reference field="1" count="1" defaultSubtotal="1">
            <x v="0"/>
          </reference>
        </references>
      </pivotArea>
    </format>
    <format dxfId="29">
      <pivotArea dataOnly="0" labelOnly="1" fieldPosition="0">
        <references count="1">
          <reference field="1" count="1" defaultSubtotal="1">
            <x v="0"/>
          </reference>
        </references>
      </pivotArea>
    </format>
    <format dxfId="28">
      <pivotArea collapsedLevelsAreSubtotals="1" fieldPosition="0">
        <references count="1">
          <reference field="1" count="1" defaultSubtotal="1">
            <x v="1"/>
          </reference>
        </references>
      </pivotArea>
    </format>
    <format dxfId="27">
      <pivotArea dataOnly="0" labelOnly="1" fieldPosition="0">
        <references count="1">
          <reference field="1" count="1" defaultSubtotal="1">
            <x v="1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6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0"/>
          </reference>
          <reference field="3" count="1" selected="0">
            <x v="1"/>
          </reference>
          <reference field="6" count="0"/>
          <reference field="15" count="1" selected="0">
            <x v="1"/>
          </reference>
        </references>
      </pivotArea>
    </format>
    <format dxfId="15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0"/>
          </reference>
          <reference field="3" count="1" selected="0">
            <x v="2"/>
          </reference>
          <reference field="6" count="0"/>
          <reference field="15" count="1" selected="0">
            <x v="2"/>
          </reference>
        </references>
      </pivotArea>
    </format>
    <format dxfId="14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0"/>
          </reference>
          <reference field="3" count="1" selected="0">
            <x v="3"/>
          </reference>
          <reference field="6" count="0"/>
          <reference field="15" count="1" selected="0">
            <x v="2"/>
          </reference>
        </references>
      </pivotArea>
    </format>
    <format dxfId="13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0"/>
          </reference>
          <reference field="3" count="1" selected="0">
            <x v="4"/>
          </reference>
          <reference field="6" count="0"/>
          <reference field="15" count="1" selected="0">
            <x v="1"/>
          </reference>
        </references>
      </pivotArea>
    </format>
    <format dxfId="12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0"/>
          </reference>
          <reference field="3" count="1" selected="0">
            <x v="5"/>
          </reference>
          <reference field="6" count="0"/>
          <reference field="15" count="1" selected="0">
            <x v="1"/>
          </reference>
        </references>
      </pivotArea>
    </format>
    <format dxfId="11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0"/>
          </reference>
          <reference field="3" count="1" selected="0">
            <x v="6"/>
          </reference>
          <reference field="6" count="0"/>
          <reference field="15" count="1" selected="0">
            <x v="1"/>
          </reference>
        </references>
      </pivotArea>
    </format>
    <format dxfId="10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0"/>
          </reference>
          <reference field="3" count="1" selected="0">
            <x v="7"/>
          </reference>
          <reference field="6" count="0"/>
          <reference field="15" count="1" selected="0">
            <x v="1"/>
          </reference>
        </references>
      </pivotArea>
    </format>
    <format dxfId="9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0"/>
          </reference>
          <reference field="3" count="1" selected="0">
            <x v="8"/>
          </reference>
          <reference field="6" count="0"/>
          <reference field="15" count="1" selected="0">
            <x v="2"/>
          </reference>
        </references>
      </pivotArea>
    </format>
    <format dxfId="8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0"/>
          </reference>
          <reference field="3" count="1" selected="0">
            <x v="10"/>
          </reference>
          <reference field="6" count="0"/>
          <reference field="15" count="1" selected="0">
            <x v="1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5"/>
          </reference>
          <reference field="1" count="1" defaultSubtotal="1">
            <x v="0"/>
          </reference>
        </references>
      </pivotArea>
    </format>
    <format dxfId="6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1"/>
          </reference>
          <reference field="3" count="1" selected="0">
            <x v="0"/>
          </reference>
          <reference field="6" count="0"/>
          <reference field="15" count="1" selected="0">
            <x v="0"/>
          </reference>
        </references>
      </pivotArea>
    </format>
    <format dxfId="5">
      <pivotArea collapsedLevelsAreSubtotals="1" fieldPosition="0">
        <references count="5">
          <reference field="4294967294" count="1" selected="0">
            <x v="5"/>
          </reference>
          <reference field="1" count="1" selected="0">
            <x v="1"/>
          </reference>
          <reference field="3" count="1" selected="0">
            <x v="9"/>
          </reference>
          <reference field="6" count="0"/>
          <reference field="15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collapsedLevelsAreSubtotals="1" fieldPosition="0">
        <references count="1">
          <reference field="1" count="1" defaultSubtotal="1">
            <x v="2"/>
          </reference>
        </references>
      </pivotArea>
    </format>
    <format dxfId="2">
      <pivotArea dataOnly="0" labelOnly="1" fieldPosition="0">
        <references count="1">
          <reference field="1" count="1" defaultSubtotal="1">
            <x v="2"/>
          </reference>
        </references>
      </pivotArea>
    </format>
    <format dxfId="1">
      <pivotArea collapsedLevelsAreSubtotals="1" fieldPosition="0">
        <references count="1">
          <reference field="1" count="1" defaultSubtotal="1">
            <x v="3"/>
          </reference>
        </references>
      </pivotArea>
    </format>
    <format dxfId="0">
      <pivotArea dataOnly="0" labelOnly="1" fieldPosition="0">
        <references count="1">
          <reference field="1" count="1" defaultSubtotal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30CD-5BA9-4634-B1BD-7B42D4D655B2}">
  <sheetPr codeName="Tabelle1"/>
  <dimension ref="A1:K60"/>
  <sheetViews>
    <sheetView tabSelected="1" zoomScaleNormal="100" zoomScaleSheetLayoutView="85" workbookViewId="0">
      <selection activeCell="K10" sqref="K10"/>
    </sheetView>
  </sheetViews>
  <sheetFormatPr baseColWidth="10" defaultRowHeight="14.5" x14ac:dyDescent="0.35"/>
  <cols>
    <col min="1" max="1" width="14.54296875" bestFit="1" customWidth="1"/>
    <col min="2" max="2" width="19.26953125" bestFit="1" customWidth="1"/>
    <col min="3" max="3" width="8" bestFit="1" customWidth="1"/>
    <col min="4" max="4" width="11.6328125" bestFit="1" customWidth="1"/>
    <col min="5" max="5" width="7.6328125" style="5" bestFit="1" customWidth="1"/>
    <col min="6" max="6" width="5.1796875" style="5" bestFit="1" customWidth="1"/>
    <col min="7" max="7" width="7.1796875" style="14" bestFit="1" customWidth="1"/>
    <col min="8" max="8" width="6.1796875" style="19" bestFit="1" customWidth="1"/>
    <col min="9" max="9" width="6.36328125" style="4" bestFit="1" customWidth="1"/>
    <col min="10" max="10" width="8.1796875" style="14" bestFit="1" customWidth="1"/>
    <col min="11" max="11" width="13.81640625" style="6" customWidth="1"/>
  </cols>
  <sheetData>
    <row r="1" spans="1:11" ht="50" customHeight="1" x14ac:dyDescent="0.3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35">
      <c r="A2" s="1" t="s">
        <v>1</v>
      </c>
      <c r="B2" s="1" t="s">
        <v>2</v>
      </c>
      <c r="C2" s="1" t="s">
        <v>10</v>
      </c>
      <c r="D2" s="1" t="s">
        <v>3</v>
      </c>
      <c r="E2" s="24" t="s">
        <v>5</v>
      </c>
      <c r="F2" s="24" t="s">
        <v>11</v>
      </c>
      <c r="G2" s="25" t="s">
        <v>6</v>
      </c>
      <c r="H2" s="26" t="s">
        <v>8</v>
      </c>
      <c r="I2" s="23" t="s">
        <v>7</v>
      </c>
      <c r="J2" s="25" t="s">
        <v>9</v>
      </c>
      <c r="K2" s="27" t="s">
        <v>29</v>
      </c>
    </row>
    <row r="3" spans="1:11" x14ac:dyDescent="0.35">
      <c r="A3" s="2" t="s">
        <v>12</v>
      </c>
      <c r="B3" s="2" t="s">
        <v>18</v>
      </c>
      <c r="C3" s="2" t="s">
        <v>0</v>
      </c>
      <c r="D3" s="2" t="s">
        <v>14</v>
      </c>
      <c r="E3" s="5">
        <v>12.9</v>
      </c>
      <c r="F3" s="5">
        <v>1.9</v>
      </c>
      <c r="G3" s="14">
        <v>11.39</v>
      </c>
      <c r="H3" s="19">
        <v>6.8</v>
      </c>
      <c r="I3" s="3">
        <v>0</v>
      </c>
      <c r="J3" s="14">
        <v>32.99</v>
      </c>
      <c r="K3" s="22">
        <f>GETPIVOTDATA("Gesamt.",$A$2,"Mannschaft","Frauen","Athlet","Adam, Leonie","Durchgang","Pflicht1","Pflicht","FIGA")+GETPIVOTDATA("Gesamt.",$A$2,"Mannschaft","Frauen","Athlet","Adam, Leonie","Durchgang","Kür1","Pflicht","FIGA")</f>
        <v>85.064999999999998</v>
      </c>
    </row>
    <row r="4" spans="1:11" x14ac:dyDescent="0.35">
      <c r="D4" s="2" t="s">
        <v>17</v>
      </c>
      <c r="E4" s="5">
        <v>13.7</v>
      </c>
      <c r="F4" s="5">
        <v>13.7</v>
      </c>
      <c r="G4" s="14">
        <v>15.475</v>
      </c>
      <c r="H4" s="19">
        <v>9.1999999999999993</v>
      </c>
      <c r="I4" s="3">
        <v>0</v>
      </c>
      <c r="J4" s="14">
        <v>52.075000000000003</v>
      </c>
      <c r="K4" s="22"/>
    </row>
    <row r="5" spans="1:11" x14ac:dyDescent="0.35">
      <c r="D5" s="2" t="s">
        <v>13</v>
      </c>
      <c r="E5" s="5">
        <v>17.600000000000001</v>
      </c>
      <c r="F5" s="5">
        <v>4.5999999999999996</v>
      </c>
      <c r="G5" s="14">
        <v>16.02</v>
      </c>
      <c r="H5" s="19">
        <v>9.6999999999999993</v>
      </c>
      <c r="I5" s="3">
        <v>0</v>
      </c>
      <c r="J5" s="14">
        <v>47.92</v>
      </c>
      <c r="K5" s="22">
        <f>GETPIVOTDATA("Gesamt.",$A$2,"Mannschaft","Frauen","Athlet","Adam, Leonie","Durchgang","Pflicht2","Pflicht","FIGA")+GETPIVOTDATA("Gesamt.",$A$2,"Mannschaft","Frauen","Athlet","Adam, Leonie","Durchgang","Kür2","Pflicht","FIGA")</f>
        <v>47.92</v>
      </c>
    </row>
    <row r="6" spans="1:11" x14ac:dyDescent="0.35">
      <c r="D6" s="2" t="s">
        <v>16</v>
      </c>
      <c r="E6" s="5">
        <v>0</v>
      </c>
      <c r="F6" s="5">
        <v>0</v>
      </c>
      <c r="G6" s="14">
        <v>0</v>
      </c>
      <c r="H6" s="19">
        <v>0</v>
      </c>
      <c r="I6" s="3">
        <v>0</v>
      </c>
      <c r="J6" s="14">
        <v>0</v>
      </c>
      <c r="K6" s="22"/>
    </row>
    <row r="7" spans="1:11" x14ac:dyDescent="0.35">
      <c r="D7" s="2" t="s">
        <v>15</v>
      </c>
      <c r="E7" s="5">
        <v>0</v>
      </c>
      <c r="F7" s="5">
        <v>0</v>
      </c>
      <c r="G7" s="14">
        <v>0</v>
      </c>
      <c r="H7" s="19">
        <v>0</v>
      </c>
      <c r="I7" s="3">
        <v>0</v>
      </c>
      <c r="J7" s="14">
        <v>0</v>
      </c>
      <c r="K7" s="22"/>
    </row>
    <row r="8" spans="1:11" x14ac:dyDescent="0.35">
      <c r="B8" s="2" t="s">
        <v>19</v>
      </c>
      <c r="C8" s="2" t="s">
        <v>0</v>
      </c>
      <c r="D8" s="2" t="s">
        <v>14</v>
      </c>
      <c r="E8" s="5">
        <v>17.5</v>
      </c>
      <c r="F8" s="5">
        <v>5.0999999999999996</v>
      </c>
      <c r="G8" s="14">
        <v>15.835000000000001</v>
      </c>
      <c r="H8" s="19">
        <v>9.9</v>
      </c>
      <c r="I8" s="3">
        <v>0</v>
      </c>
      <c r="J8" s="14">
        <v>48.335000000000001</v>
      </c>
      <c r="K8" s="22">
        <f>GETPIVOTDATA("Gesamt.",$A$2,"Mannschaft","Frauen","Athlet","Rösler, Aileen","Durchgang","Pflicht1","Pflicht","FIGA")+GETPIVOTDATA("Gesamt.",$A$2,"Mannschaft","Frauen","Athlet","Rösler, Aileen","Durchgang","Kür1","Pflicht","FIGA")</f>
        <v>99.93</v>
      </c>
    </row>
    <row r="9" spans="1:11" x14ac:dyDescent="0.35">
      <c r="D9" s="2" t="s">
        <v>17</v>
      </c>
      <c r="E9" s="5">
        <v>14</v>
      </c>
      <c r="F9" s="5">
        <v>13.3</v>
      </c>
      <c r="G9" s="14">
        <v>14.595000000000001</v>
      </c>
      <c r="H9" s="19">
        <v>9.6999999999999993</v>
      </c>
      <c r="I9" s="3">
        <v>0</v>
      </c>
      <c r="J9" s="14">
        <v>51.594999999999999</v>
      </c>
      <c r="K9" s="22"/>
    </row>
    <row r="10" spans="1:11" x14ac:dyDescent="0.35">
      <c r="D10" s="2" t="s">
        <v>13</v>
      </c>
      <c r="E10" s="5">
        <v>17.399999999999999</v>
      </c>
      <c r="F10" s="5">
        <v>5.0999999999999996</v>
      </c>
      <c r="G10" s="14">
        <v>15.975</v>
      </c>
      <c r="H10" s="19">
        <v>9.6</v>
      </c>
      <c r="I10" s="3">
        <v>0</v>
      </c>
      <c r="J10" s="14">
        <v>48.075000000000003</v>
      </c>
      <c r="K10" s="22">
        <f>GETPIVOTDATA("Gesamt.",$A$2,"Mannschaft","Frauen","Athlet","Rösler, Aileen","Durchgang","Pflicht2","Pflicht","FIGA")+GETPIVOTDATA("Gesamt.",$A$2,"Mannschaft","Frauen","Athlet","Rösler, Aileen","Durchgang","Kür2","Pflicht","FIGA")</f>
        <v>99.72</v>
      </c>
    </row>
    <row r="11" spans="1:11" x14ac:dyDescent="0.35">
      <c r="D11" s="2" t="s">
        <v>16</v>
      </c>
      <c r="E11" s="5">
        <v>14.5</v>
      </c>
      <c r="F11" s="5">
        <v>13.3</v>
      </c>
      <c r="G11" s="14">
        <v>14.845000000000001</v>
      </c>
      <c r="H11" s="19">
        <v>9</v>
      </c>
      <c r="I11" s="3">
        <v>0</v>
      </c>
      <c r="J11" s="14">
        <v>51.645000000000003</v>
      </c>
      <c r="K11" s="22"/>
    </row>
    <row r="12" spans="1:11" x14ac:dyDescent="0.35">
      <c r="D12" s="2" t="s">
        <v>15</v>
      </c>
      <c r="E12" s="5">
        <v>14.3</v>
      </c>
      <c r="F12" s="5">
        <v>13.3</v>
      </c>
      <c r="G12" s="14">
        <v>14.7</v>
      </c>
      <c r="H12" s="19">
        <v>9</v>
      </c>
      <c r="I12" s="3">
        <v>0</v>
      </c>
      <c r="J12" s="14">
        <v>51.3</v>
      </c>
      <c r="K12" s="22"/>
    </row>
    <row r="13" spans="1:11" x14ac:dyDescent="0.35">
      <c r="B13" s="2" t="s">
        <v>28</v>
      </c>
      <c r="C13" s="2" t="s">
        <v>0</v>
      </c>
      <c r="D13" s="2" t="s">
        <v>14</v>
      </c>
      <c r="E13" s="5">
        <v>16.600000000000001</v>
      </c>
      <c r="F13" s="5">
        <v>3.3</v>
      </c>
      <c r="G13" s="14">
        <v>15.535</v>
      </c>
      <c r="H13" s="19">
        <v>9.4</v>
      </c>
      <c r="I13" s="3">
        <v>0</v>
      </c>
      <c r="J13" s="14">
        <v>44.835000000000001</v>
      </c>
      <c r="K13" s="22">
        <f>GETPIVOTDATA("Gesamt.",$A$2,"Mannschaft","Frauen","Athlet","Stöhr, Gabriela","Durchgang","Pflicht1","Pflicht","FIGA")+GETPIVOTDATA("Gesamt.",$A$2,"Mannschaft","Frauen","Athlet","Stöhr, Gabriela","Durchgang","Kür1","Pflicht","FIGA")</f>
        <v>94.754999999999995</v>
      </c>
    </row>
    <row r="14" spans="1:11" x14ac:dyDescent="0.35">
      <c r="D14" s="2" t="s">
        <v>17</v>
      </c>
      <c r="E14" s="5">
        <v>15.7</v>
      </c>
      <c r="F14" s="5">
        <v>10.4</v>
      </c>
      <c r="G14" s="14">
        <v>14.42</v>
      </c>
      <c r="H14" s="19">
        <v>9.4</v>
      </c>
      <c r="I14" s="3">
        <v>0</v>
      </c>
      <c r="J14" s="14">
        <v>49.92</v>
      </c>
      <c r="K14" s="22"/>
    </row>
    <row r="15" spans="1:11" x14ac:dyDescent="0.35">
      <c r="D15" s="2" t="s">
        <v>13</v>
      </c>
      <c r="E15" s="5">
        <v>16.5</v>
      </c>
      <c r="F15" s="5">
        <v>3.5</v>
      </c>
      <c r="G15" s="14">
        <v>16.03</v>
      </c>
      <c r="H15" s="19">
        <v>9.4</v>
      </c>
      <c r="I15" s="3">
        <v>0</v>
      </c>
      <c r="J15" s="14">
        <v>45.43</v>
      </c>
      <c r="K15" s="22">
        <f>GETPIVOTDATA("Gesamt.",$A$2,"Mannschaft","Frauen","Athlet","Stöhr, Gabriela","Durchgang","Pflicht2","Pflicht","FIGA")+GETPIVOTDATA("Gesamt.",$A$2,"Mannschaft","Frauen","Athlet","Stöhr, Gabriela","Durchgang","Kür2","Pflicht","FIGA")</f>
        <v>95.92</v>
      </c>
    </row>
    <row r="16" spans="1:11" x14ac:dyDescent="0.35">
      <c r="D16" s="2" t="s">
        <v>16</v>
      </c>
      <c r="E16" s="5">
        <v>15.2</v>
      </c>
      <c r="F16" s="5">
        <v>11.2</v>
      </c>
      <c r="G16" s="14">
        <v>14.69</v>
      </c>
      <c r="H16" s="19">
        <v>9.4</v>
      </c>
      <c r="I16" s="3">
        <v>0</v>
      </c>
      <c r="J16" s="14">
        <v>50.49</v>
      </c>
      <c r="K16" s="22"/>
    </row>
    <row r="17" spans="1:11" x14ac:dyDescent="0.35">
      <c r="D17" s="2" t="s">
        <v>15</v>
      </c>
      <c r="E17" s="5">
        <v>15.2</v>
      </c>
      <c r="F17" s="5">
        <v>11.2</v>
      </c>
      <c r="G17" s="14">
        <v>14.725</v>
      </c>
      <c r="H17" s="19">
        <v>9.6</v>
      </c>
      <c r="I17" s="3">
        <v>0</v>
      </c>
      <c r="J17" s="14">
        <v>50.725000000000001</v>
      </c>
      <c r="K17" s="22"/>
    </row>
    <row r="18" spans="1:11" x14ac:dyDescent="0.35">
      <c r="A18" s="7" t="s">
        <v>20</v>
      </c>
      <c r="B18" s="8"/>
      <c r="C18" s="8"/>
      <c r="D18" s="8"/>
      <c r="E18" s="17">
        <v>201.1</v>
      </c>
      <c r="F18" s="17">
        <v>109.9</v>
      </c>
      <c r="G18" s="15">
        <v>194.23500000000001</v>
      </c>
      <c r="H18" s="20">
        <v>120.1</v>
      </c>
      <c r="I18" s="9">
        <v>0</v>
      </c>
      <c r="J18" s="15">
        <v>625.33500000000004</v>
      </c>
      <c r="K18" s="22"/>
    </row>
    <row r="19" spans="1:11" x14ac:dyDescent="0.35">
      <c r="A19" s="2" t="s">
        <v>21</v>
      </c>
      <c r="B19" s="2" t="s">
        <v>22</v>
      </c>
      <c r="C19" s="2" t="s">
        <v>0</v>
      </c>
      <c r="D19" s="2" t="s">
        <v>14</v>
      </c>
      <c r="E19" s="5">
        <v>18.399999999999999</v>
      </c>
      <c r="F19" s="5">
        <v>4.8</v>
      </c>
      <c r="G19" s="14">
        <v>17.135000000000002</v>
      </c>
      <c r="H19" s="19">
        <v>9.3000000000000007</v>
      </c>
      <c r="I19" s="3">
        <v>0</v>
      </c>
      <c r="J19" s="14">
        <v>49.634999999999998</v>
      </c>
      <c r="K19" s="22">
        <f>GETPIVOTDATA("Gesamt.",$A$2,"Mannschaft","Männer","Athlet","Lauxtermann, Caio","Durchgang","Pflicht1","Pflicht","FIGA")+GETPIVOTDATA("Gesamt.",$A$2,"Mannschaft","Männer","Athlet","Lauxtermann, Caio","Durchgang","Kür1","Pflicht","FIGA")</f>
        <v>106.32499999999999</v>
      </c>
    </row>
    <row r="20" spans="1:11" x14ac:dyDescent="0.35">
      <c r="D20" s="2" t="s">
        <v>17</v>
      </c>
      <c r="E20" s="5">
        <v>16</v>
      </c>
      <c r="F20" s="5">
        <v>15</v>
      </c>
      <c r="G20" s="14">
        <v>16.29</v>
      </c>
      <c r="H20" s="19">
        <v>9.4</v>
      </c>
      <c r="I20" s="3">
        <v>0</v>
      </c>
      <c r="J20" s="14">
        <v>56.69</v>
      </c>
      <c r="K20" s="22"/>
    </row>
    <row r="21" spans="1:11" x14ac:dyDescent="0.35">
      <c r="D21" s="2" t="s">
        <v>13</v>
      </c>
      <c r="E21" s="5">
        <v>18.8</v>
      </c>
      <c r="F21" s="5">
        <v>4.8</v>
      </c>
      <c r="G21" s="14">
        <v>17.274999999999999</v>
      </c>
      <c r="H21" s="19">
        <v>9.5</v>
      </c>
      <c r="I21" s="3">
        <v>0</v>
      </c>
      <c r="J21" s="14">
        <v>50.375</v>
      </c>
      <c r="K21" s="22">
        <f>GETPIVOTDATA("Gesamt.",$A$2,"Mannschaft","Männer","Athlet","Lauxtermann, Caio","Durchgang","Pflicht2","Pflicht","FIGA")+GETPIVOTDATA("Gesamt.",$A$2,"Mannschaft","Männer","Athlet","Lauxtermann, Caio","Durchgang","Kür2","Pflicht","FIGA")</f>
        <v>106.015</v>
      </c>
    </row>
    <row r="22" spans="1:11" x14ac:dyDescent="0.35">
      <c r="D22" s="2" t="s">
        <v>16</v>
      </c>
      <c r="E22" s="5">
        <v>15.5</v>
      </c>
      <c r="F22" s="5">
        <v>15</v>
      </c>
      <c r="G22" s="14">
        <v>16.14</v>
      </c>
      <c r="H22" s="19">
        <v>9</v>
      </c>
      <c r="I22" s="3">
        <v>0</v>
      </c>
      <c r="J22" s="14">
        <v>55.64</v>
      </c>
      <c r="K22" s="22"/>
    </row>
    <row r="23" spans="1:11" x14ac:dyDescent="0.35">
      <c r="D23" s="2" t="s">
        <v>15</v>
      </c>
      <c r="E23" s="5">
        <v>16.2</v>
      </c>
      <c r="F23" s="5">
        <v>15</v>
      </c>
      <c r="G23" s="14">
        <v>16.285</v>
      </c>
      <c r="H23" s="19">
        <v>9.4</v>
      </c>
      <c r="I23" s="3">
        <v>0</v>
      </c>
      <c r="J23" s="14">
        <v>56.884999999999998</v>
      </c>
      <c r="K23" s="22"/>
    </row>
    <row r="24" spans="1:11" x14ac:dyDescent="0.35">
      <c r="B24" s="2" t="s">
        <v>23</v>
      </c>
      <c r="C24" s="2" t="s">
        <v>0</v>
      </c>
      <c r="D24" s="2" t="s">
        <v>14</v>
      </c>
      <c r="E24" s="5">
        <v>18</v>
      </c>
      <c r="F24" s="5">
        <v>5.6</v>
      </c>
      <c r="G24" s="14">
        <v>17.7</v>
      </c>
      <c r="H24" s="19">
        <v>9.9</v>
      </c>
      <c r="I24" s="3">
        <v>0</v>
      </c>
      <c r="J24" s="14">
        <v>51.2</v>
      </c>
      <c r="K24" s="22">
        <f>GETPIVOTDATA("Gesamt.",$A$2,"Mannschaft","Männer","Athlet","Vogel, Fabian","Durchgang","Pflicht1","Pflicht","FIGA")+GETPIVOTDATA("Gesamt.",$A$2,"Mannschaft","Männer","Athlet","Vogel, Fabian","Durchgang","Kür1","Pflicht","FIGA")</f>
        <v>108.19</v>
      </c>
    </row>
    <row r="25" spans="1:11" x14ac:dyDescent="0.35">
      <c r="D25" s="2" t="s">
        <v>17</v>
      </c>
      <c r="E25" s="5">
        <v>15.4</v>
      </c>
      <c r="F25" s="5">
        <v>15.8</v>
      </c>
      <c r="G25" s="14">
        <v>16.39</v>
      </c>
      <c r="H25" s="19">
        <v>9.4</v>
      </c>
      <c r="I25" s="3">
        <v>0</v>
      </c>
      <c r="J25" s="14">
        <v>56.99</v>
      </c>
      <c r="K25" s="22"/>
    </row>
    <row r="26" spans="1:11" x14ac:dyDescent="0.35">
      <c r="D26" s="2" t="s">
        <v>13</v>
      </c>
      <c r="E26" s="5">
        <v>17.600000000000001</v>
      </c>
      <c r="F26" s="5">
        <v>5.6</v>
      </c>
      <c r="G26" s="14">
        <v>17.335000000000001</v>
      </c>
      <c r="H26" s="19">
        <v>9.3000000000000007</v>
      </c>
      <c r="I26" s="3">
        <v>0</v>
      </c>
      <c r="J26" s="14">
        <v>49.835000000000001</v>
      </c>
      <c r="K26" s="22">
        <f>GETPIVOTDATA("Gesamt.",$A$2,"Mannschaft","Männer","Athlet","Vogel, Fabian","Durchgang","Pflicht2","Pflicht","FIGA")+GETPIVOTDATA("Gesamt.",$A$2,"Mannschaft","Männer","Athlet","Vogel, Fabian","Durchgang","Kür2","Pflicht","FIGA")</f>
        <v>106.27500000000001</v>
      </c>
    </row>
    <row r="27" spans="1:11" x14ac:dyDescent="0.35">
      <c r="D27" s="2" t="s">
        <v>16</v>
      </c>
      <c r="E27" s="5">
        <v>15.5</v>
      </c>
      <c r="F27" s="5">
        <v>15.8</v>
      </c>
      <c r="G27" s="14">
        <v>16.14</v>
      </c>
      <c r="H27" s="19">
        <v>9</v>
      </c>
      <c r="I27" s="3">
        <v>0</v>
      </c>
      <c r="J27" s="14">
        <v>56.44</v>
      </c>
      <c r="K27" s="22"/>
    </row>
    <row r="28" spans="1:11" x14ac:dyDescent="0.35">
      <c r="D28" s="2" t="s">
        <v>15</v>
      </c>
      <c r="E28" s="5">
        <v>6.1</v>
      </c>
      <c r="F28" s="5">
        <v>5.7</v>
      </c>
      <c r="G28" s="14">
        <v>6.8550000000000004</v>
      </c>
      <c r="H28" s="19">
        <v>3.5</v>
      </c>
      <c r="I28" s="3">
        <v>0</v>
      </c>
      <c r="J28" s="14">
        <v>22.155000000000001</v>
      </c>
      <c r="K28" s="22"/>
    </row>
    <row r="29" spans="1:11" x14ac:dyDescent="0.35">
      <c r="B29" s="2" t="s">
        <v>24</v>
      </c>
      <c r="C29" s="2" t="s">
        <v>0</v>
      </c>
      <c r="D29" s="2" t="s">
        <v>14</v>
      </c>
      <c r="E29" s="5">
        <v>17.399999999999999</v>
      </c>
      <c r="F29" s="5">
        <v>5.6</v>
      </c>
      <c r="G29" s="14">
        <v>17.515000000000001</v>
      </c>
      <c r="H29" s="19">
        <v>9.6</v>
      </c>
      <c r="I29" s="3">
        <v>0</v>
      </c>
      <c r="J29" s="14">
        <v>50.115000000000002</v>
      </c>
      <c r="K29" s="22">
        <f>GETPIVOTDATA("Gesamt.",$A$2,"Mannschaft","Männer","Athlet","Geßwein, Tim-Oliver","Durchgang","Pflicht1","Pflicht","FIGA")+GETPIVOTDATA("Gesamt.",$A$2,"Mannschaft","Männer","Athlet","Geßwein, Tim-Oliver","Durchgang","Kür1","Pflicht","FIGA")</f>
        <v>105.855</v>
      </c>
    </row>
    <row r="30" spans="1:11" s="8" customFormat="1" x14ac:dyDescent="0.35">
      <c r="A30"/>
      <c r="B30"/>
      <c r="C30"/>
      <c r="D30" s="2" t="s">
        <v>17</v>
      </c>
      <c r="E30" s="5">
        <v>14.2</v>
      </c>
      <c r="F30" s="5">
        <v>16</v>
      </c>
      <c r="G30" s="14">
        <v>16.440000000000001</v>
      </c>
      <c r="H30" s="19">
        <v>9.1</v>
      </c>
      <c r="I30" s="3">
        <v>0</v>
      </c>
      <c r="J30" s="14">
        <v>55.74</v>
      </c>
      <c r="K30" s="22"/>
    </row>
    <row r="31" spans="1:11" x14ac:dyDescent="0.35">
      <c r="D31" s="2" t="s">
        <v>13</v>
      </c>
      <c r="E31" s="5">
        <v>17.8</v>
      </c>
      <c r="F31" s="5">
        <v>5.8</v>
      </c>
      <c r="G31" s="14">
        <v>17.704999999999998</v>
      </c>
      <c r="H31" s="19">
        <v>9.6</v>
      </c>
      <c r="I31" s="3">
        <v>0</v>
      </c>
      <c r="J31" s="14">
        <v>50.905000000000001</v>
      </c>
      <c r="K31" s="22">
        <f>GETPIVOTDATA("Gesamt.",$A$2,"Mannschaft","Männer","Athlet","Geßwein, Tim-Oliver","Durchgang","Pflicht2","Pflicht","FIGA")+GETPIVOTDATA("Gesamt.",$A$2,"Mannschaft","Männer","Athlet","Geßwein, Tim-Oliver","Durchgang","Kür2","Pflicht","FIGA")</f>
        <v>107.28</v>
      </c>
    </row>
    <row r="32" spans="1:11" x14ac:dyDescent="0.35">
      <c r="D32" s="2" t="s">
        <v>16</v>
      </c>
      <c r="E32" s="5">
        <v>14.6</v>
      </c>
      <c r="F32" s="5">
        <v>16</v>
      </c>
      <c r="G32" s="14">
        <v>16.375</v>
      </c>
      <c r="H32" s="19">
        <v>9.4</v>
      </c>
      <c r="I32" s="3">
        <v>0</v>
      </c>
      <c r="J32" s="14">
        <v>56.375</v>
      </c>
      <c r="K32" s="22"/>
    </row>
    <row r="33" spans="1:11" x14ac:dyDescent="0.35">
      <c r="D33" s="2" t="s">
        <v>15</v>
      </c>
      <c r="E33" s="5">
        <v>14.1</v>
      </c>
      <c r="F33" s="5">
        <v>16</v>
      </c>
      <c r="G33" s="14">
        <v>16.489999999999998</v>
      </c>
      <c r="H33" s="19">
        <v>9.3000000000000007</v>
      </c>
      <c r="I33" s="3">
        <v>0</v>
      </c>
      <c r="J33" s="14">
        <v>55.89</v>
      </c>
      <c r="K33" s="22"/>
    </row>
    <row r="34" spans="1:11" x14ac:dyDescent="0.35">
      <c r="B34" s="2" t="s">
        <v>25</v>
      </c>
      <c r="C34" s="2" t="s">
        <v>0</v>
      </c>
      <c r="D34" s="2" t="s">
        <v>14</v>
      </c>
      <c r="E34" s="5">
        <v>17.600000000000001</v>
      </c>
      <c r="F34" s="5">
        <v>5.4</v>
      </c>
      <c r="G34" s="14">
        <v>18.22</v>
      </c>
      <c r="H34" s="19">
        <v>9.5</v>
      </c>
      <c r="I34" s="3">
        <v>0</v>
      </c>
      <c r="J34" s="14">
        <v>50.72</v>
      </c>
      <c r="K34" s="22">
        <f>GETPIVOTDATA("Gesamt.",$A$2,"Mannschaft","Männer","Athlet","Pfleiderer, Matthias","Durchgang","Pflicht1","Pflicht","FIGA")+GETPIVOTDATA("Gesamt.",$A$2,"Mannschaft","Männer","Athlet","Pfleiderer, Matthias","Durchgang","Kür1","Pflicht","FIGA")</f>
        <v>107.28</v>
      </c>
    </row>
    <row r="35" spans="1:11" x14ac:dyDescent="0.35">
      <c r="D35" s="2" t="s">
        <v>17</v>
      </c>
      <c r="E35" s="5">
        <v>14.4</v>
      </c>
      <c r="F35" s="5">
        <v>16.2</v>
      </c>
      <c r="G35" s="14">
        <v>16.760000000000002</v>
      </c>
      <c r="H35" s="19">
        <v>9.1999999999999993</v>
      </c>
      <c r="I35" s="3">
        <v>0</v>
      </c>
      <c r="J35" s="14">
        <v>56.56</v>
      </c>
      <c r="K35" s="22"/>
    </row>
    <row r="36" spans="1:11" s="11" customFormat="1" x14ac:dyDescent="0.35">
      <c r="A36"/>
      <c r="B36"/>
      <c r="C36"/>
      <c r="D36" s="2" t="s">
        <v>13</v>
      </c>
      <c r="E36" s="5">
        <v>18</v>
      </c>
      <c r="F36" s="5">
        <v>5.7</v>
      </c>
      <c r="G36" s="14">
        <v>18.55</v>
      </c>
      <c r="H36" s="19">
        <v>9.3000000000000007</v>
      </c>
      <c r="I36" s="3">
        <v>0</v>
      </c>
      <c r="J36" s="14">
        <v>51.55</v>
      </c>
      <c r="K36" s="22">
        <f>GETPIVOTDATA("Gesamt.",$A$2,"Mannschaft","Männer","Athlet","Pfleiderer, Matthias","Durchgang","Pflicht2","Pflicht","FIGA")+GETPIVOTDATA("Gesamt.",$A$2,"Mannschaft","Männer","Athlet","Pfleiderer, Matthias","Durchgang","Kür2","Pflicht","FIGA")</f>
        <v>109.35</v>
      </c>
    </row>
    <row r="37" spans="1:11" s="8" customFormat="1" x14ac:dyDescent="0.35">
      <c r="A37"/>
      <c r="B37"/>
      <c r="C37"/>
      <c r="D37" s="2" t="s">
        <v>16</v>
      </c>
      <c r="E37" s="5">
        <v>14.9</v>
      </c>
      <c r="F37" s="5">
        <v>16.2</v>
      </c>
      <c r="G37" s="14">
        <v>17</v>
      </c>
      <c r="H37" s="19">
        <v>9.6999999999999993</v>
      </c>
      <c r="I37" s="3">
        <v>0</v>
      </c>
      <c r="J37" s="14">
        <v>57.8</v>
      </c>
      <c r="K37" s="13"/>
    </row>
    <row r="38" spans="1:11" x14ac:dyDescent="0.35">
      <c r="D38" s="2" t="s">
        <v>15</v>
      </c>
      <c r="E38" s="5">
        <v>14.2</v>
      </c>
      <c r="F38" s="5">
        <v>16.899999999999999</v>
      </c>
      <c r="G38" s="14">
        <v>16.765000000000001</v>
      </c>
      <c r="H38" s="19">
        <v>8.9</v>
      </c>
      <c r="I38" s="3">
        <v>0</v>
      </c>
      <c r="J38" s="14">
        <v>56.765000000000001</v>
      </c>
    </row>
    <row r="39" spans="1:11" x14ac:dyDescent="0.35">
      <c r="A39" s="7" t="s">
        <v>26</v>
      </c>
      <c r="B39" s="8"/>
      <c r="C39" s="8"/>
      <c r="D39" s="8"/>
      <c r="E39" s="17">
        <v>314.7</v>
      </c>
      <c r="F39" s="17">
        <v>222.9</v>
      </c>
      <c r="G39" s="15">
        <v>329.36500000000001</v>
      </c>
      <c r="H39" s="20">
        <v>181.3</v>
      </c>
      <c r="I39" s="9">
        <v>0</v>
      </c>
      <c r="J39" s="15">
        <v>1048.2650000000001</v>
      </c>
    </row>
    <row r="40" spans="1:11" x14ac:dyDescent="0.35">
      <c r="A40" s="10" t="s">
        <v>4</v>
      </c>
      <c r="B40" s="11"/>
      <c r="C40" s="11"/>
      <c r="D40" s="11"/>
      <c r="E40" s="18">
        <v>515.79999999999995</v>
      </c>
      <c r="F40" s="18">
        <v>332.8</v>
      </c>
      <c r="G40" s="16">
        <v>523.6</v>
      </c>
      <c r="H40" s="21">
        <v>301.39999999999998</v>
      </c>
      <c r="I40" s="12">
        <v>0</v>
      </c>
      <c r="J40" s="16">
        <v>1673.6</v>
      </c>
    </row>
    <row r="41" spans="1:11" x14ac:dyDescent="0.35">
      <c r="E41"/>
      <c r="F41"/>
      <c r="G41"/>
      <c r="H41"/>
      <c r="I41"/>
      <c r="J41"/>
    </row>
    <row r="42" spans="1:11" x14ac:dyDescent="0.35">
      <c r="E42"/>
      <c r="F42"/>
      <c r="G42"/>
      <c r="H42"/>
      <c r="I42"/>
      <c r="J42"/>
    </row>
    <row r="43" spans="1:11" x14ac:dyDescent="0.35">
      <c r="E43"/>
      <c r="F43"/>
      <c r="G43"/>
      <c r="H43"/>
      <c r="I43"/>
      <c r="J43"/>
    </row>
    <row r="44" spans="1:11" x14ac:dyDescent="0.35">
      <c r="E44"/>
      <c r="F44"/>
      <c r="G44"/>
      <c r="H44"/>
      <c r="I44"/>
      <c r="J44"/>
    </row>
    <row r="45" spans="1:11" x14ac:dyDescent="0.35">
      <c r="E45"/>
      <c r="F45"/>
      <c r="G45"/>
      <c r="H45"/>
      <c r="I45"/>
      <c r="J45"/>
    </row>
    <row r="46" spans="1:11" x14ac:dyDescent="0.35">
      <c r="E46"/>
      <c r="F46"/>
      <c r="G46"/>
      <c r="H46"/>
      <c r="I46"/>
      <c r="J46"/>
    </row>
    <row r="47" spans="1:11" x14ac:dyDescent="0.35">
      <c r="E47"/>
      <c r="F47"/>
      <c r="G47"/>
      <c r="H47"/>
      <c r="I47"/>
      <c r="J47"/>
    </row>
    <row r="48" spans="1:11" x14ac:dyDescent="0.35">
      <c r="E48"/>
      <c r="F48"/>
      <c r="G48"/>
      <c r="H48"/>
      <c r="I48"/>
      <c r="J48"/>
    </row>
    <row r="49" spans="5:10" x14ac:dyDescent="0.35">
      <c r="E49"/>
      <c r="F49"/>
      <c r="G49"/>
      <c r="H49"/>
      <c r="I49"/>
      <c r="J49"/>
    </row>
    <row r="50" spans="5:10" x14ac:dyDescent="0.35">
      <c r="E50"/>
      <c r="F50"/>
      <c r="G50"/>
      <c r="H50"/>
      <c r="I50"/>
      <c r="J50"/>
    </row>
    <row r="51" spans="5:10" x14ac:dyDescent="0.35">
      <c r="E51"/>
      <c r="F51"/>
      <c r="G51"/>
      <c r="H51"/>
      <c r="I51"/>
      <c r="J51"/>
    </row>
    <row r="52" spans="5:10" x14ac:dyDescent="0.35">
      <c r="E52"/>
      <c r="F52"/>
      <c r="G52"/>
      <c r="H52"/>
      <c r="I52"/>
      <c r="J52"/>
    </row>
    <row r="53" spans="5:10" x14ac:dyDescent="0.35">
      <c r="E53"/>
      <c r="F53"/>
      <c r="G53"/>
      <c r="H53"/>
      <c r="I53"/>
      <c r="J53"/>
    </row>
    <row r="54" spans="5:10" x14ac:dyDescent="0.35">
      <c r="E54"/>
      <c r="F54"/>
      <c r="G54"/>
      <c r="H54"/>
      <c r="I54"/>
      <c r="J54"/>
    </row>
    <row r="55" spans="5:10" x14ac:dyDescent="0.35">
      <c r="E55"/>
      <c r="F55"/>
      <c r="G55"/>
      <c r="H55"/>
      <c r="I55"/>
      <c r="J55"/>
    </row>
    <row r="56" spans="5:10" x14ac:dyDescent="0.35">
      <c r="E56"/>
      <c r="F56"/>
      <c r="G56"/>
      <c r="H56"/>
      <c r="I56"/>
      <c r="J56"/>
    </row>
    <row r="57" spans="5:10" x14ac:dyDescent="0.35">
      <c r="E57"/>
      <c r="F57"/>
      <c r="G57"/>
      <c r="H57"/>
      <c r="I57"/>
      <c r="J57"/>
    </row>
    <row r="58" spans="5:10" x14ac:dyDescent="0.35">
      <c r="E58"/>
      <c r="F58"/>
      <c r="G58"/>
      <c r="H58"/>
      <c r="I58"/>
      <c r="J58"/>
    </row>
    <row r="59" spans="5:10" x14ac:dyDescent="0.35">
      <c r="E59"/>
      <c r="F59"/>
      <c r="G59"/>
      <c r="H59"/>
      <c r="I59"/>
      <c r="J59"/>
    </row>
    <row r="60" spans="5:10" x14ac:dyDescent="0.35">
      <c r="E60"/>
      <c r="F60"/>
      <c r="G60"/>
      <c r="H60"/>
      <c r="I60"/>
      <c r="J60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scale="96" fitToHeight="3" orientation="landscape" r:id="rId2"/>
  <rowBreaks count="1" manualBreakCount="1">
    <brk id="3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o D A A B Q S w M E F A A C A A g A C 7 x a U t 5 i 4 A a j A A A A 9 Q A A A B I A H A B D b 2 5 m a W c v U G F j a 2 F n Z S 5 4 b W w g o h g A K K A U A A A A A A A A A A A A A A A A A A A A A A A A A A A A h Y + 9 D o I w G E V f h X T v D 3 U h 5 K M M 6 i a J i Y l x b U q F R i i G F s u 7 O f h I v o I Y R d 0 c 7 z 1 n u P d + v U E + t k 1 0 0 b 0 z n c 1 Q T B i K t F V d a W y V o c E f c Y J y A V u p T r L S 0 S R b l 4 6 u z F D t / T m l N I R A w o J 0 f U U 5 Y z E 9 F J u d q n U r 0 U c 2 / 2 V s r P P S K o 0 E 7 F 9 j B C d J Q j i b J g G d O y i M / X I + s S f 9 K W E 5 N H 7 o t S g 1 X q 2 B z h H o + 4 J 4 A F B L A w Q U A A I A C A A L v F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7 x a U r C m Q h y l A A A A E A E A A B M A H A B G b 3 J t d W x h c y 9 T Z W N 0 a W 9 u M S 5 t I K I Y A C i g F A A A A A A A A A A A A A A A A A A A A A A A A A A A A I 2 N M Q v C M B S E 9 0 D + Q 8 i k U A T n k q V 0 E I S K V H A o R V 6 T p w 2 m i S S p i / j f b S g 6 d f C W O x 7 v 7 g s o o 3 a W 1 b N v c 0 o o C T 1 4 V O z k Y X g 4 o + 0 Z Y 7 x P + V o W T D C D k R I 2 6 T i i M T h d D q q T m x I i 1 G 7 0 E l d c B S t + 7 b L g G W t 2 G j 1 4 2 W s J p o K n v k H i i e h H b N f Z P L g E v K T d D k L i z M B X U 8 G A g i 9 9 8 2 y v r R L 8 W + L t u 0 m 5 p U T b P y D 5 B 1 B L A Q I t A B Q A A g A I A A u 8 W l L e Y u A G o w A A A P U A A A A S A A A A A A A A A A A A A A A A A A A A A A B D b 2 5 m a W c v U G F j a 2 F n Z S 5 4 b W x Q S w E C L Q A U A A I A C A A L v F p S D 8 r p q 6 Q A A A D p A A A A E w A A A A A A A A A A A A A A A A D v A A A A W 0 N v b n R l b n R f V H l w Z X N d L n h t b F B L A Q I t A B Q A A g A I A A u 8 W l K w p k I c p Q A A A B A B A A A T A A A A A A A A A A A A A A A A A O A B A A B G b 3 J t d W x h c y 9 T Z W N 0 a W 9 u M S 5 t U E s F B g A A A A A D A A M A w g A A A N I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s F A A A A A A A A e Q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y Y W 1 w b 2 x p b l d l d H R r Y W 1 w Z k R C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Q 2 9 1 b n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i 0 y N l Q y M j o y M T o y O S 4 z O D c 0 N D k 0 W i I g L z 4 8 R W 5 0 c n k g V H l w Z T 0 i R m l s b F N 0 Y X R 1 c y I g V m F s d W U 9 I n N X Y W l 0 a W 5 n R m 9 y R X h j Z W x S Z W Z y Z X N o I i A v P j w v U 3 R h Y m x l R W 5 0 c m l l c z 4 8 L 0 l 0 Z W 0 + P E l 0 Z W 0 + P E l 0 Z W 1 M b 2 N h d G l v b j 4 8 S X R l b V R 5 c G U + R m 9 y b X V s Y T w v S X R l b V R 5 c G U + P E l 0 Z W 1 Q Y X R o P l N l Y 3 R p b 2 4 x L 1 R y Y W 1 w b 2 x p b l d l d H R r Y W 1 w Z k R C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1 w b 2 x p b l d l d H R r Y W 1 w Z k R C L 1 R y Y W 1 w b 2 x p b l d l d H R r Y W 1 w Z k R C X 0 R h d G F i Y X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2 2 p Q s z F D 1 H p q k F H Z l w F M U A A A A A A g A A A A A A E G Y A A A A B A A A g A A A A r X z c i 0 a T i 7 c v O R g W S Z N M + N H 4 i f I c n d o D e I 7 / I Q u Z Q s Y A A A A A D o A A A A A C A A A g A A A A i 4 Y q 6 r c g Q 0 G Q t 5 g q 8 D p K e w 6 D 4 g 8 i y N v N y S 6 n v V d E S V V Q A A A A X + Q d y s 5 2 A O / T T D Q Q N r P B s y a / h W j g + d V s v 9 / 1 v Z 4 2 u D y r i f H 8 U D s Y f Z V X 2 6 o R x t 7 C m S h 8 b i m f d f t 9 i r 8 h w m J 2 b 1 K X Y p H w I T h J s l h f / Q h v L C F A A A A A 9 e 0 8 L B e X C u 9 / u o J O O b w F l W J 6 S E W w E + H g K R H G 5 + C O q 0 J c R C O Z E 5 W 8 G K R P s G R p h E I k J J c y + 0 2 s M w G W + C i n A r w y D g = = < / D a t a M a s h u p > 
</file>

<file path=customXml/itemProps1.xml><?xml version="1.0" encoding="utf-8"?>
<ds:datastoreItem xmlns:ds="http://schemas.openxmlformats.org/officeDocument/2006/customXml" ds:itemID="{7763EA9E-A2C1-435F-8E8D-5B7F6177D5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Ergebnisse</vt:lpstr>
      <vt:lpstr>Ergebnisse!Drucktitel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Stöhr</dc:creator>
  <cp:lastModifiedBy>jasul</cp:lastModifiedBy>
  <cp:lastPrinted>2021-02-28T13:15:17Z</cp:lastPrinted>
  <dcterms:created xsi:type="dcterms:W3CDTF">2021-02-26T22:11:52Z</dcterms:created>
  <dcterms:modified xsi:type="dcterms:W3CDTF">2021-03-27T08:16:54Z</dcterms:modified>
</cp:coreProperties>
</file>