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e Marquardt\Desktop\Kader Katka\"/>
    </mc:Choice>
  </mc:AlternateContent>
  <xr:revisionPtr revIDLastSave="0" documentId="13_ncr:1_{F3692F0F-87A9-47FB-9838-4BB890256770}" xr6:coauthVersionLast="36" xr6:coauthVersionMax="36" xr10:uidLastSave="{00000000-0000-0000-0000-000000000000}"/>
  <bookViews>
    <workbookView xWindow="0" yWindow="0" windowWidth="28800" windowHeight="12225" activeTab="1" xr2:uid="{A7D8D63E-A3E3-4A27-9FD7-357370B0C890}"/>
  </bookViews>
  <sheets>
    <sheet name="NK 1 Mädchen" sheetId="1" r:id="rId1"/>
    <sheet name="Ranking Mädchen" sheetId="3" r:id="rId2"/>
    <sheet name="NK 1 Jungen" sheetId="2" r:id="rId3"/>
    <sheet name="Ranking Jungen" sheetId="4" r:id="rId4"/>
  </sheets>
  <definedNames>
    <definedName name="_xlnm._FilterDatabase" localSheetId="2" hidden="1">'NK 1 Jungen'!$A$3:$BT$25</definedName>
    <definedName name="_xlnm._FilterDatabase" localSheetId="0" hidden="1">'NK 1 Mädchen'!$A$3:$BT$40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7" i="1" l="1"/>
  <c r="F30" i="4" l="1"/>
  <c r="F31" i="4"/>
  <c r="E32" i="4"/>
  <c r="E33" i="4"/>
  <c r="BS5" i="2" l="1"/>
  <c r="Z5" i="2"/>
  <c r="BS4" i="2"/>
  <c r="Z4" i="2"/>
  <c r="Z16" i="2"/>
  <c r="Z19" i="1"/>
  <c r="Z13" i="1"/>
  <c r="BS15" i="2" l="1"/>
  <c r="BS21" i="2" l="1"/>
  <c r="BS14" i="2"/>
  <c r="BS13" i="2"/>
  <c r="BS8" i="2"/>
  <c r="BS10" i="2"/>
  <c r="BS6" i="2"/>
  <c r="BS15" i="1"/>
  <c r="BS11" i="1"/>
  <c r="BS38" i="1"/>
  <c r="BS36" i="1"/>
  <c r="BS32" i="1"/>
  <c r="BS28" i="1"/>
  <c r="BS24" i="1"/>
  <c r="BS22" i="1"/>
  <c r="BS17" i="1"/>
  <c r="BS12" i="1"/>
  <c r="BS8" i="1"/>
  <c r="BS6" i="1"/>
  <c r="BP6" i="1"/>
  <c r="BP8" i="1"/>
  <c r="BP24" i="1"/>
  <c r="BP27" i="1"/>
  <c r="BP28" i="1"/>
  <c r="BP22" i="1"/>
  <c r="BP11" i="1"/>
  <c r="BP12" i="1"/>
  <c r="BP15" i="1"/>
  <c r="BP17" i="1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36" i="1"/>
  <c r="BP38" i="1"/>
  <c r="BP32" i="1"/>
  <c r="BP21" i="2"/>
  <c r="F24" i="3" l="1"/>
  <c r="F23" i="3"/>
  <c r="F22" i="3"/>
  <c r="F21" i="3"/>
  <c r="F20" i="3"/>
  <c r="F19" i="3"/>
  <c r="F13" i="4"/>
  <c r="F14" i="4"/>
  <c r="F15" i="4"/>
  <c r="E37" i="3"/>
  <c r="BS14" i="1"/>
  <c r="BS13" i="1"/>
  <c r="E41" i="3"/>
  <c r="BS10" i="1"/>
  <c r="BS9" i="1"/>
  <c r="BS5" i="1"/>
  <c r="E26" i="4"/>
  <c r="BI10" i="2"/>
  <c r="BI4" i="1"/>
  <c r="BI5" i="1"/>
  <c r="BI6" i="1"/>
  <c r="BI7" i="1"/>
  <c r="BI8" i="1"/>
  <c r="BI10" i="1"/>
  <c r="BI11" i="1"/>
  <c r="BI13" i="1"/>
  <c r="BI15" i="1"/>
  <c r="BI6" i="2"/>
  <c r="F28" i="4" l="1"/>
  <c r="F32" i="4"/>
  <c r="F25" i="4"/>
  <c r="F27" i="4"/>
  <c r="F26" i="4"/>
  <c r="F29" i="4"/>
  <c r="F33" i="4"/>
  <c r="F24" i="4"/>
  <c r="B28" i="4"/>
  <c r="C28" i="4"/>
  <c r="D28" i="4"/>
  <c r="B30" i="4"/>
  <c r="C30" i="4"/>
  <c r="D30" i="4"/>
  <c r="B25" i="4"/>
  <c r="C25" i="4"/>
  <c r="D25" i="4"/>
  <c r="B27" i="4"/>
  <c r="C27" i="4"/>
  <c r="D27" i="4"/>
  <c r="B26" i="4"/>
  <c r="C26" i="4"/>
  <c r="D26" i="4"/>
  <c r="B29" i="4"/>
  <c r="C29" i="4"/>
  <c r="D29" i="4"/>
  <c r="B31" i="4"/>
  <c r="C31" i="4"/>
  <c r="D31" i="4"/>
  <c r="B24" i="4"/>
  <c r="C24" i="4"/>
  <c r="D24" i="4"/>
  <c r="A30" i="4"/>
  <c r="A25" i="4"/>
  <c r="A27" i="4"/>
  <c r="A26" i="4"/>
  <c r="A29" i="4"/>
  <c r="A31" i="4"/>
  <c r="A24" i="4"/>
  <c r="A28" i="4"/>
  <c r="F46" i="3"/>
  <c r="F42" i="3"/>
  <c r="F39" i="3"/>
  <c r="F48" i="3"/>
  <c r="F38" i="3"/>
  <c r="F45" i="3"/>
  <c r="F44" i="3"/>
  <c r="F40" i="3"/>
  <c r="F41" i="3"/>
  <c r="F43" i="3"/>
  <c r="F47" i="3"/>
  <c r="F37" i="3"/>
  <c r="B46" i="3"/>
  <c r="C46" i="3"/>
  <c r="D46" i="3"/>
  <c r="B42" i="3"/>
  <c r="C42" i="3"/>
  <c r="D42" i="3"/>
  <c r="B39" i="3"/>
  <c r="C39" i="3"/>
  <c r="D39" i="3"/>
  <c r="B48" i="3"/>
  <c r="C48" i="3"/>
  <c r="D48" i="3"/>
  <c r="B38" i="3"/>
  <c r="C38" i="3"/>
  <c r="D38" i="3"/>
  <c r="B45" i="3"/>
  <c r="C45" i="3"/>
  <c r="D45" i="3"/>
  <c r="B44" i="3"/>
  <c r="C44" i="3"/>
  <c r="D44" i="3"/>
  <c r="B40" i="3"/>
  <c r="C40" i="3"/>
  <c r="D40" i="3"/>
  <c r="B41" i="3"/>
  <c r="C41" i="3"/>
  <c r="D41" i="3"/>
  <c r="B43" i="3"/>
  <c r="C43" i="3"/>
  <c r="D43" i="3"/>
  <c r="B47" i="3"/>
  <c r="C47" i="3"/>
  <c r="D47" i="3"/>
  <c r="B37" i="3"/>
  <c r="C37" i="3"/>
  <c r="D37" i="3"/>
  <c r="A41" i="3"/>
  <c r="A43" i="3"/>
  <c r="A47" i="3"/>
  <c r="A37" i="3"/>
  <c r="A42" i="3"/>
  <c r="A39" i="3"/>
  <c r="A48" i="3"/>
  <c r="A38" i="3"/>
  <c r="A45" i="3"/>
  <c r="A44" i="3"/>
  <c r="A40" i="3"/>
  <c r="A46" i="3"/>
  <c r="AI41" i="1"/>
  <c r="AL41" i="1"/>
  <c r="AS41" i="1"/>
  <c r="BB41" i="1"/>
  <c r="BS41" i="1"/>
  <c r="BS30" i="1"/>
  <c r="F27" i="3" l="1"/>
  <c r="F26" i="3"/>
  <c r="F30" i="3"/>
  <c r="F32" i="3"/>
  <c r="F31" i="3"/>
  <c r="F25" i="3"/>
  <c r="BS37" i="1"/>
  <c r="BS35" i="1"/>
  <c r="BS34" i="1"/>
  <c r="BS33" i="1"/>
  <c r="BS29" i="1"/>
  <c r="BS26" i="1"/>
  <c r="BS25" i="1"/>
  <c r="BS21" i="1"/>
  <c r="BS20" i="1"/>
  <c r="BS19" i="1"/>
  <c r="E38" i="3"/>
  <c r="BS16" i="1"/>
  <c r="E47" i="3"/>
  <c r="E43" i="3"/>
  <c r="E40" i="3"/>
  <c r="E44" i="3"/>
  <c r="E45" i="3"/>
  <c r="BS7" i="1"/>
  <c r="E48" i="3" s="1"/>
  <c r="E39" i="3"/>
  <c r="E42" i="3"/>
  <c r="BS4" i="1"/>
  <c r="E46" i="3" s="1"/>
  <c r="BB5" i="1"/>
  <c r="BB7" i="1"/>
  <c r="BB8" i="1"/>
  <c r="BB9" i="1"/>
  <c r="BB10" i="1"/>
  <c r="BB11" i="1"/>
  <c r="BB12" i="1"/>
  <c r="BB13" i="1"/>
  <c r="BB14" i="1"/>
  <c r="BB15" i="1"/>
  <c r="BB17" i="1"/>
  <c r="BB19" i="1"/>
  <c r="BB21" i="1"/>
  <c r="BB22" i="1"/>
  <c r="BB24" i="1"/>
  <c r="BB25" i="1"/>
  <c r="BB27" i="1"/>
  <c r="BB28" i="1"/>
  <c r="BB30" i="1"/>
  <c r="BB33" i="1"/>
  <c r="BB34" i="1"/>
  <c r="BB35" i="1"/>
  <c r="BB36" i="1"/>
  <c r="BB38" i="1"/>
  <c r="BB40" i="1"/>
  <c r="BB4" i="1"/>
  <c r="F11" i="4" l="1"/>
  <c r="F6" i="4"/>
  <c r="BS19" i="2"/>
  <c r="E24" i="4"/>
  <c r="BS12" i="2"/>
  <c r="E31" i="4" s="1"/>
  <c r="BS11" i="2"/>
  <c r="E29" i="4" s="1"/>
  <c r="E25" i="4"/>
  <c r="BS7" i="2"/>
  <c r="E30" i="4" s="1"/>
  <c r="E28" i="4"/>
  <c r="BB8" i="2"/>
  <c r="BB10" i="2"/>
  <c r="BB11" i="2"/>
  <c r="BB13" i="2"/>
  <c r="BB14" i="2"/>
  <c r="BB15" i="2"/>
  <c r="BB16" i="2"/>
  <c r="BB18" i="2"/>
  <c r="BB21" i="2"/>
  <c r="BB22" i="2"/>
  <c r="BB24" i="2"/>
  <c r="BB6" i="2"/>
  <c r="BS18" i="2" l="1"/>
  <c r="BS16" i="2"/>
  <c r="AS24" i="2" l="1"/>
  <c r="AS25" i="2"/>
  <c r="BS9" i="2" l="1"/>
  <c r="E27" i="4" s="1"/>
  <c r="AS4" i="1"/>
  <c r="AS10" i="2"/>
  <c r="AS7" i="2"/>
  <c r="AS8" i="2"/>
  <c r="AS9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6" i="2"/>
  <c r="F28" i="3"/>
  <c r="F29" i="3"/>
  <c r="F33" i="3"/>
  <c r="F18" i="3"/>
  <c r="F16" i="3"/>
  <c r="F14" i="3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5" i="1"/>
  <c r="F8" i="3" l="1"/>
  <c r="F5" i="4"/>
  <c r="F7" i="4"/>
  <c r="F8" i="4"/>
  <c r="F9" i="4"/>
  <c r="F10" i="4"/>
  <c r="F12" i="4"/>
  <c r="F4" i="4"/>
  <c r="F4" i="3"/>
  <c r="F5" i="3"/>
  <c r="F6" i="3"/>
  <c r="F7" i="3"/>
  <c r="F10" i="3"/>
  <c r="F12" i="3"/>
  <c r="F11" i="3"/>
  <c r="F13" i="3"/>
  <c r="F9" i="3"/>
  <c r="F15" i="3"/>
  <c r="F17" i="3"/>
  <c r="F3" i="3"/>
  <c r="E15" i="4"/>
  <c r="E16" i="4"/>
  <c r="E17" i="4"/>
  <c r="E18" i="4"/>
  <c r="E19" i="4"/>
  <c r="E27" i="3"/>
  <c r="E26" i="3"/>
  <c r="E30" i="3"/>
  <c r="E29" i="3"/>
  <c r="E28" i="3"/>
  <c r="E31" i="3"/>
  <c r="E25" i="3"/>
  <c r="E32" i="3"/>
  <c r="E33" i="3"/>
  <c r="A3" i="3"/>
  <c r="B3" i="3"/>
  <c r="C3" i="3"/>
  <c r="D3" i="3"/>
  <c r="A33" i="3"/>
  <c r="B33" i="3"/>
  <c r="C33" i="3"/>
  <c r="D33" i="3"/>
  <c r="A21" i="3"/>
  <c r="B21" i="3"/>
  <c r="C21" i="3"/>
  <c r="D21" i="3"/>
  <c r="A7" i="3"/>
  <c r="B7" i="3"/>
  <c r="C7" i="3"/>
  <c r="D7" i="3"/>
  <c r="A20" i="3"/>
  <c r="B20" i="3"/>
  <c r="C20" i="3"/>
  <c r="D20" i="3"/>
  <c r="A24" i="3"/>
  <c r="B24" i="3"/>
  <c r="C24" i="3"/>
  <c r="D24" i="3"/>
  <c r="A15" i="3"/>
  <c r="B15" i="3"/>
  <c r="C15" i="3"/>
  <c r="D15" i="3"/>
  <c r="A17" i="3"/>
  <c r="B17" i="3"/>
  <c r="C17" i="3"/>
  <c r="D17" i="3"/>
  <c r="A22" i="3"/>
  <c r="B22" i="3"/>
  <c r="C22" i="3"/>
  <c r="D22" i="3"/>
  <c r="A27" i="3"/>
  <c r="B27" i="3"/>
  <c r="C27" i="3"/>
  <c r="D27" i="3"/>
  <c r="A13" i="3"/>
  <c r="B13" i="3"/>
  <c r="C13" i="3"/>
  <c r="D13" i="3"/>
  <c r="A26" i="3"/>
  <c r="B26" i="3"/>
  <c r="C26" i="3"/>
  <c r="D26" i="3"/>
  <c r="A5" i="3"/>
  <c r="B5" i="3"/>
  <c r="C5" i="3"/>
  <c r="D5" i="3"/>
  <c r="A30" i="3"/>
  <c r="B30" i="3"/>
  <c r="C30" i="3"/>
  <c r="D30" i="3"/>
  <c r="A18" i="3"/>
  <c r="B18" i="3"/>
  <c r="C18" i="3"/>
  <c r="D18" i="3"/>
  <c r="A29" i="3"/>
  <c r="B29" i="3"/>
  <c r="C29" i="3"/>
  <c r="D29" i="3"/>
  <c r="A28" i="3"/>
  <c r="B28" i="3"/>
  <c r="C28" i="3"/>
  <c r="D28" i="3"/>
  <c r="A6" i="3"/>
  <c r="B6" i="3"/>
  <c r="C6" i="3"/>
  <c r="D6" i="3"/>
  <c r="A31" i="3"/>
  <c r="B31" i="3"/>
  <c r="C31" i="3"/>
  <c r="D31" i="3"/>
  <c r="A11" i="3"/>
  <c r="B11" i="3"/>
  <c r="C11" i="3"/>
  <c r="D11" i="3"/>
  <c r="A12" i="3"/>
  <c r="B12" i="3"/>
  <c r="C12" i="3"/>
  <c r="D12" i="3"/>
  <c r="A16" i="3"/>
  <c r="B16" i="3"/>
  <c r="C16" i="3"/>
  <c r="D16" i="3"/>
  <c r="A19" i="3"/>
  <c r="B19" i="3"/>
  <c r="C19" i="3"/>
  <c r="D19" i="3"/>
  <c r="A14" i="3"/>
  <c r="B14" i="3"/>
  <c r="C14" i="3"/>
  <c r="D14" i="3"/>
  <c r="A25" i="3"/>
  <c r="B25" i="3"/>
  <c r="C25" i="3"/>
  <c r="D25" i="3"/>
  <c r="A9" i="3"/>
  <c r="B9" i="3"/>
  <c r="C9" i="3"/>
  <c r="D9" i="3"/>
  <c r="A32" i="3"/>
  <c r="B32" i="3"/>
  <c r="C32" i="3"/>
  <c r="D32" i="3"/>
  <c r="A4" i="3"/>
  <c r="B4" i="3"/>
  <c r="C4" i="3"/>
  <c r="D4" i="3"/>
  <c r="A8" i="3"/>
  <c r="B8" i="3"/>
  <c r="C8" i="3"/>
  <c r="D8" i="3"/>
  <c r="A10" i="3"/>
  <c r="B10" i="3"/>
  <c r="C10" i="3"/>
  <c r="D10" i="3"/>
  <c r="A23" i="3"/>
  <c r="B23" i="3"/>
  <c r="C23" i="3"/>
  <c r="D23" i="3"/>
  <c r="E6" i="4" l="1"/>
  <c r="E4" i="4"/>
  <c r="E7" i="4"/>
  <c r="E13" i="4"/>
  <c r="E8" i="4"/>
  <c r="E9" i="4"/>
  <c r="E14" i="4"/>
  <c r="E11" i="4"/>
  <c r="E10" i="4"/>
  <c r="AI24" i="2"/>
  <c r="AL7" i="2"/>
  <c r="AL8" i="2"/>
  <c r="AL10" i="2"/>
  <c r="AL12" i="2"/>
  <c r="AL13" i="2"/>
  <c r="AL15" i="2"/>
  <c r="AL16" i="2"/>
  <c r="AL18" i="2"/>
  <c r="AL21" i="2"/>
  <c r="AL22" i="2"/>
  <c r="AL24" i="2"/>
  <c r="AI22" i="2"/>
  <c r="AI7" i="2"/>
  <c r="AI8" i="2"/>
  <c r="AI10" i="2"/>
  <c r="AI12" i="2"/>
  <c r="AI13" i="2"/>
  <c r="AI15" i="2"/>
  <c r="AI16" i="2"/>
  <c r="AI18" i="2"/>
  <c r="AI21" i="2"/>
  <c r="AL6" i="2"/>
  <c r="AI6" i="2"/>
  <c r="E24" i="3" l="1"/>
  <c r="E15" i="3"/>
  <c r="E17" i="3"/>
  <c r="E22" i="3"/>
  <c r="E13" i="3"/>
  <c r="E5" i="3"/>
  <c r="E18" i="3"/>
  <c r="E6" i="3"/>
  <c r="E11" i="3"/>
  <c r="E12" i="3"/>
  <c r="E16" i="3"/>
  <c r="E19" i="3"/>
  <c r="E9" i="3"/>
  <c r="E14" i="3"/>
  <c r="BS40" i="1"/>
  <c r="E21" i="3" s="1"/>
  <c r="E3" i="3"/>
  <c r="E20" i="3"/>
  <c r="E7" i="3"/>
  <c r="E23" i="3"/>
  <c r="E10" i="3"/>
  <c r="E8" i="3"/>
  <c r="E4" i="3"/>
  <c r="AL28" i="1"/>
  <c r="AI9" i="1"/>
  <c r="AL9" i="1"/>
  <c r="AL10" i="1"/>
  <c r="AL11" i="1"/>
  <c r="AL12" i="1"/>
  <c r="AL13" i="1"/>
  <c r="AL15" i="1"/>
  <c r="AL16" i="1"/>
  <c r="AL17" i="1"/>
  <c r="AL18" i="1"/>
  <c r="AL19" i="1"/>
  <c r="AL22" i="1"/>
  <c r="AL24" i="1"/>
  <c r="AL25" i="1"/>
  <c r="AL26" i="1"/>
  <c r="AL27" i="1"/>
  <c r="AL30" i="1"/>
  <c r="AL32" i="1"/>
  <c r="AL33" i="1"/>
  <c r="AL34" i="1"/>
  <c r="AL35" i="1"/>
  <c r="AL36" i="1"/>
  <c r="AL37" i="1"/>
  <c r="AL38" i="1"/>
  <c r="AL40" i="1"/>
  <c r="AI10" i="1"/>
  <c r="AI11" i="1"/>
  <c r="AI12" i="1"/>
  <c r="AI13" i="1"/>
  <c r="AI15" i="1"/>
  <c r="AI16" i="1"/>
  <c r="AI17" i="1"/>
  <c r="AI18" i="1"/>
  <c r="AI19" i="1"/>
  <c r="AI22" i="1"/>
  <c r="AI24" i="1"/>
  <c r="AI25" i="1"/>
  <c r="AI26" i="1"/>
  <c r="AI27" i="1"/>
  <c r="AI28" i="1"/>
  <c r="AI30" i="1"/>
  <c r="AI32" i="1"/>
  <c r="AI33" i="1"/>
  <c r="AI34" i="1"/>
  <c r="AI35" i="1"/>
  <c r="AI36" i="1"/>
  <c r="AI37" i="1"/>
  <c r="AI38" i="1"/>
  <c r="AI40" i="1"/>
  <c r="AL4" i="1"/>
  <c r="AL8" i="1"/>
  <c r="AI8" i="1"/>
  <c r="AI4" i="1"/>
  <c r="AI7" i="1"/>
  <c r="AL7" i="1"/>
  <c r="AL6" i="1"/>
  <c r="AI6" i="1"/>
  <c r="AL5" i="1"/>
  <c r="AI5" i="1"/>
  <c r="Z9" i="1" l="1"/>
  <c r="Z14" i="1"/>
  <c r="Z8" i="1"/>
  <c r="E12" i="4"/>
  <c r="Z9" i="2"/>
  <c r="Z8" i="2"/>
  <c r="Z38" i="1"/>
  <c r="Z11" i="2" l="1"/>
  <c r="Z6" i="2"/>
  <c r="Z6" i="1"/>
  <c r="Z11" i="1"/>
  <c r="Z34" i="1"/>
  <c r="Z37" i="1"/>
  <c r="Z33" i="1"/>
  <c r="Z28" i="1"/>
  <c r="Z27" i="1"/>
  <c r="Z25" i="1"/>
  <c r="Z24" i="1"/>
  <c r="Z15" i="1"/>
  <c r="S30" i="1" l="1"/>
  <c r="G30" i="1"/>
  <c r="S28" i="1"/>
  <c r="S21" i="1"/>
  <c r="S31" i="1"/>
  <c r="S29" i="1"/>
  <c r="S20" i="1"/>
  <c r="S6" i="1"/>
  <c r="S7" i="1"/>
  <c r="S8" i="1"/>
  <c r="S9" i="1"/>
  <c r="S10" i="1"/>
  <c r="S11" i="1"/>
  <c r="S12" i="1"/>
  <c r="S13" i="1"/>
  <c r="S14" i="1"/>
  <c r="S16" i="1"/>
  <c r="S17" i="1"/>
  <c r="S19" i="1"/>
  <c r="S22" i="1"/>
  <c r="S24" i="1"/>
  <c r="S25" i="1"/>
  <c r="S26" i="1"/>
  <c r="S27" i="1"/>
  <c r="S32" i="1"/>
  <c r="S33" i="1"/>
  <c r="S34" i="1"/>
  <c r="S35" i="1"/>
  <c r="S36" i="1"/>
  <c r="S37" i="1"/>
  <c r="S38" i="1"/>
  <c r="S40" i="1"/>
  <c r="S5" i="1"/>
  <c r="G22" i="1"/>
  <c r="G32" i="1"/>
  <c r="G17" i="1"/>
  <c r="E5" i="4"/>
  <c r="S8" i="2"/>
  <c r="S9" i="2"/>
  <c r="S10" i="2"/>
  <c r="S11" i="2"/>
  <c r="S13" i="2"/>
  <c r="S14" i="2"/>
  <c r="S15" i="2"/>
  <c r="S16" i="2"/>
  <c r="S18" i="2"/>
  <c r="S19" i="2"/>
  <c r="S20" i="2"/>
  <c r="S21" i="2"/>
  <c r="S24" i="2"/>
  <c r="S25" i="2"/>
  <c r="S6" i="2"/>
  <c r="H14" i="2"/>
  <c r="H15" i="2"/>
  <c r="H18" i="2"/>
  <c r="H13" i="2"/>
  <c r="G34" i="2"/>
  <c r="G35" i="2"/>
  <c r="G36" i="2"/>
  <c r="G37" i="2"/>
  <c r="G38" i="2"/>
  <c r="G39" i="2"/>
  <c r="G40" i="2"/>
  <c r="G41" i="2"/>
  <c r="G42" i="2"/>
  <c r="G33" i="2"/>
  <c r="H49" i="1"/>
  <c r="H50" i="1"/>
  <c r="H51" i="1"/>
  <c r="H52" i="1"/>
  <c r="H53" i="1"/>
  <c r="H54" i="1"/>
  <c r="H55" i="1"/>
  <c r="H56" i="1"/>
  <c r="H57" i="1"/>
  <c r="H58" i="1"/>
  <c r="H48" i="1"/>
</calcChain>
</file>

<file path=xl/sharedStrings.xml><?xml version="1.0" encoding="utf-8"?>
<sst xmlns="http://schemas.openxmlformats.org/spreadsheetml/2006/main" count="467" uniqueCount="194">
  <si>
    <t>Kadertabelle 2021 Trampolinturnen</t>
  </si>
  <si>
    <t>Name</t>
  </si>
  <si>
    <t>Vorname</t>
  </si>
  <si>
    <t>Verein</t>
  </si>
  <si>
    <t>TGJ Salzgitter</t>
  </si>
  <si>
    <t>Frankfurt Flyers</t>
  </si>
  <si>
    <t>TSV Ganderkesee</t>
  </si>
  <si>
    <t>TT Niedernhausen</t>
  </si>
  <si>
    <t>Munich Airriders</t>
  </si>
  <si>
    <t>MTV Bad Kreuznach</t>
  </si>
  <si>
    <t>SV Weiskirchen</t>
  </si>
  <si>
    <t>Munich-Airriders</t>
  </si>
  <si>
    <t>SG Frankfurt-Nied</t>
  </si>
  <si>
    <t>TV Unterbach</t>
  </si>
  <si>
    <t>Vitalina Snikere</t>
  </si>
  <si>
    <t>SC Cottbus Turnen</t>
  </si>
  <si>
    <t>TG Dietzenbach</t>
  </si>
  <si>
    <t>TB Ruit</t>
  </si>
  <si>
    <t>TV Nelingen</t>
  </si>
  <si>
    <t>SC Melle</t>
  </si>
  <si>
    <t>OSC Bremerhaven</t>
  </si>
  <si>
    <t>MTV Bad Kreuzmach</t>
  </si>
  <si>
    <t>MTV Vorsfelde</t>
  </si>
  <si>
    <t>DTV Die Kängurus</t>
  </si>
  <si>
    <t>SV Brackwede</t>
  </si>
  <si>
    <t>MTV Stuttgart</t>
  </si>
  <si>
    <t>SG Frankfurt</t>
  </si>
  <si>
    <t>TV Blecher</t>
  </si>
  <si>
    <t>Norderstedter SV</t>
  </si>
  <si>
    <t>Jahrgang</t>
  </si>
  <si>
    <t>Alexandra</t>
  </si>
  <si>
    <t>Melnichuk</t>
  </si>
  <si>
    <t>Siegel</t>
  </si>
  <si>
    <t xml:space="preserve">Carla </t>
  </si>
  <si>
    <t>Steinbrenner</t>
  </si>
  <si>
    <t xml:space="preserve">Greta </t>
  </si>
  <si>
    <t>Bachmann</t>
  </si>
  <si>
    <t xml:space="preserve">Rieke </t>
  </si>
  <si>
    <t>Thea</t>
  </si>
  <si>
    <t>Xing Hohmann</t>
  </si>
  <si>
    <t xml:space="preserve">Nikola </t>
  </si>
  <si>
    <t>Volska</t>
  </si>
  <si>
    <t>Hirsch</t>
  </si>
  <si>
    <t xml:space="preserve">Liska </t>
  </si>
  <si>
    <t>Lindenthal</t>
  </si>
  <si>
    <t xml:space="preserve">Lara </t>
  </si>
  <si>
    <t xml:space="preserve">Groha </t>
  </si>
  <si>
    <t xml:space="preserve">Muriel </t>
  </si>
  <si>
    <t>Hering</t>
  </si>
  <si>
    <t xml:space="preserve">Pauline </t>
  </si>
  <si>
    <t>Schwalm</t>
  </si>
  <si>
    <t>Mira</t>
  </si>
  <si>
    <t>Luna</t>
  </si>
  <si>
    <t>Lena</t>
  </si>
  <si>
    <t>Maya</t>
  </si>
  <si>
    <t>Hannah</t>
  </si>
  <si>
    <t>Jette</t>
  </si>
  <si>
    <t>Aurelia</t>
  </si>
  <si>
    <t>Felizitas</t>
  </si>
  <si>
    <t>Marrit</t>
  </si>
  <si>
    <t>Bettina</t>
  </si>
  <si>
    <t>Gabriela</t>
  </si>
  <si>
    <t>Annika</t>
  </si>
  <si>
    <t>Charmaine</t>
  </si>
  <si>
    <t>Christine</t>
  </si>
  <si>
    <t>Luisa</t>
  </si>
  <si>
    <t>Fiona</t>
  </si>
  <si>
    <t>Sabrina</t>
  </si>
  <si>
    <t>Luka</t>
  </si>
  <si>
    <t>Selina</t>
  </si>
  <si>
    <t>Saskia</t>
  </si>
  <si>
    <t>Morgenstern</t>
  </si>
  <si>
    <t xml:space="preserve">Vitalina </t>
  </si>
  <si>
    <t xml:space="preserve">Mirja-Carina </t>
  </si>
  <si>
    <t>Ronsiek Niederbröcken</t>
  </si>
  <si>
    <t>Möller</t>
  </si>
  <si>
    <t>Jentsch</t>
  </si>
  <si>
    <t>Viona Maxin</t>
  </si>
  <si>
    <t>Isabel</t>
  </si>
  <si>
    <t>Radfelder-Henning</t>
  </si>
  <si>
    <t>Kramp</t>
  </si>
  <si>
    <t>Totzke</t>
  </si>
  <si>
    <t>Eislöffel</t>
  </si>
  <si>
    <t>Cremer</t>
  </si>
  <si>
    <t>Ramacher</t>
  </si>
  <si>
    <t>Wöll</t>
  </si>
  <si>
    <t>Stöhr</t>
  </si>
  <si>
    <t>Süß</t>
  </si>
  <si>
    <t>Baumann</t>
  </si>
  <si>
    <t>Buchholz</t>
  </si>
  <si>
    <t>Schuldt</t>
  </si>
  <si>
    <t>Braaf</t>
  </si>
  <si>
    <t>Langner</t>
  </si>
  <si>
    <t>Frey</t>
  </si>
  <si>
    <t>Steiber</t>
  </si>
  <si>
    <t>Lauhöfer</t>
  </si>
  <si>
    <t>Schneider</t>
  </si>
  <si>
    <t>Pflicht 1</t>
  </si>
  <si>
    <t>Kür 2</t>
  </si>
  <si>
    <t>Gesamt</t>
  </si>
  <si>
    <t>VK erfüllt</t>
  </si>
  <si>
    <t>Moritz</t>
  </si>
  <si>
    <t>Ryan</t>
  </si>
  <si>
    <t>Henry</t>
  </si>
  <si>
    <t>Hendrik</t>
  </si>
  <si>
    <t>Philipp</t>
  </si>
  <si>
    <t>Valentin</t>
  </si>
  <si>
    <t>Miguel</t>
  </si>
  <si>
    <t>Michael</t>
  </si>
  <si>
    <t>Luis</t>
  </si>
  <si>
    <t>Lars</t>
  </si>
  <si>
    <t>Max</t>
  </si>
  <si>
    <t>Caio</t>
  </si>
  <si>
    <t>Manuel</t>
  </si>
  <si>
    <t>Matthias</t>
  </si>
  <si>
    <t>Hannes</t>
  </si>
  <si>
    <t>Simon</t>
  </si>
  <si>
    <t>Janis-Luca</t>
  </si>
  <si>
    <t>Jan-Eike</t>
  </si>
  <si>
    <t>Fuchs</t>
  </si>
  <si>
    <t>Eschke</t>
  </si>
  <si>
    <t>Braun</t>
  </si>
  <si>
    <t>Striese</t>
  </si>
  <si>
    <t>Wolfrum</t>
  </si>
  <si>
    <t>Risch</t>
  </si>
  <si>
    <t>Feyh</t>
  </si>
  <si>
    <t>Gladjuk</t>
  </si>
  <si>
    <t>Hagen</t>
  </si>
  <si>
    <t>Garmann</t>
  </si>
  <si>
    <t>Budde</t>
  </si>
  <si>
    <t>Lauxtermann</t>
  </si>
  <si>
    <t>Horna</t>
  </si>
  <si>
    <t>Rösler</t>
  </si>
  <si>
    <t>König</t>
  </si>
  <si>
    <t>Hofmann</t>
  </si>
  <si>
    <t>JEM</t>
  </si>
  <si>
    <t>Kür  VK</t>
  </si>
  <si>
    <t>Kür Semi</t>
  </si>
  <si>
    <t>Kür  Finale</t>
  </si>
  <si>
    <t>Kür Team</t>
  </si>
  <si>
    <t>(GymCity) WAGC Quali in Cottbus</t>
  </si>
  <si>
    <t>Kür  1</t>
  </si>
  <si>
    <t>SW</t>
  </si>
  <si>
    <t>NK 2</t>
  </si>
  <si>
    <t>NK 2 / NK 1</t>
  </si>
  <si>
    <t>Ross</t>
  </si>
  <si>
    <t>Magdalena</t>
  </si>
  <si>
    <t>TB Ruit 1892 e.V.</t>
  </si>
  <si>
    <t>Saprautzki</t>
  </si>
  <si>
    <t>Imani</t>
  </si>
  <si>
    <t>Barmstedter MTV 1864</t>
  </si>
  <si>
    <t>Anastasia Noelle</t>
  </si>
  <si>
    <t>Heinrich</t>
  </si>
  <si>
    <t>weiblich</t>
  </si>
  <si>
    <t>Pflicht</t>
  </si>
  <si>
    <t>Pflichtwert</t>
  </si>
  <si>
    <t>Kürwert</t>
  </si>
  <si>
    <t>W11</t>
  </si>
  <si>
    <t>W13</t>
  </si>
  <si>
    <t>W15</t>
  </si>
  <si>
    <t>W17</t>
  </si>
  <si>
    <t>männlich</t>
  </si>
  <si>
    <t xml:space="preserve">Kadernormen </t>
  </si>
  <si>
    <t>Kadernormen</t>
  </si>
  <si>
    <t>VK</t>
  </si>
  <si>
    <t>2Pfl / 2Kür</t>
  </si>
  <si>
    <t xml:space="preserve">in der Altersklasse 17-21 werden vom Gesamtergebnis die jeweiligen Schwierigkeitsgrade aus den Pflichtübungen abgezogen, um  ein Ranking mit gleichen Voraussetzungen zu schaffen </t>
  </si>
  <si>
    <t>LVT Test</t>
  </si>
  <si>
    <t>NK 1</t>
  </si>
  <si>
    <t>2. Qualifikation in Ruit</t>
  </si>
  <si>
    <t>Pflicht 2</t>
  </si>
  <si>
    <t>Kür 3</t>
  </si>
  <si>
    <t>VK 1</t>
  </si>
  <si>
    <t>VK 2</t>
  </si>
  <si>
    <t>Postigliono</t>
  </si>
  <si>
    <t>Eunike</t>
  </si>
  <si>
    <t>Kitz</t>
  </si>
  <si>
    <t>Konrad</t>
  </si>
  <si>
    <t>Eintracht Frankfurt</t>
  </si>
  <si>
    <t>Kern</t>
  </si>
  <si>
    <t>Pascal</t>
  </si>
  <si>
    <t>SKV Mörfelden</t>
  </si>
  <si>
    <t>Endwert</t>
  </si>
  <si>
    <t>Ranking</t>
  </si>
  <si>
    <t>erfüllt</t>
  </si>
  <si>
    <t>DM Voerde</t>
  </si>
  <si>
    <t>CoF</t>
  </si>
  <si>
    <t>Kür 1</t>
  </si>
  <si>
    <t>NK2 Tabelle</t>
  </si>
  <si>
    <t>NK 1 Tabelle</t>
  </si>
  <si>
    <t>LTV Pokal (nur NK2)</t>
  </si>
  <si>
    <t>WAGC 2021</t>
  </si>
  <si>
    <t>Leitner</t>
  </si>
  <si>
    <t>Tobias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</si>
</sst>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8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0" fillId="0" borderId="3" xfId="0" applyFill="1" applyBorder="1"/>
    <xf numFmtId="164" fontId="0" fillId="0" borderId="3" xfId="0" applyNumberFormat="1" applyBorder="1"/>
    <xf numFmtId="164" fontId="0" fillId="0" borderId="0" xfId="0" applyNumberFormat="1"/>
    <xf numFmtId="0" fontId="1" fillId="3" borderId="3" xfId="0" applyFont="1" applyFill="1" applyBorder="1"/>
    <xf numFmtId="164" fontId="3" fillId="3" borderId="3" xfId="0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5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1" fillId="3" borderId="8" xfId="0" applyFont="1" applyFill="1" applyBorder="1"/>
    <xf numFmtId="0" fontId="1" fillId="3" borderId="9" xfId="0" applyFont="1" applyFill="1" applyBorder="1"/>
    <xf numFmtId="164" fontId="3" fillId="3" borderId="8" xfId="0" applyNumberFormat="1" applyFont="1" applyFill="1" applyBorder="1"/>
    <xf numFmtId="0" fontId="1" fillId="3" borderId="8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8" xfId="0" applyFont="1" applyFill="1" applyBorder="1"/>
    <xf numFmtId="0" fontId="1" fillId="5" borderId="3" xfId="0" applyFont="1" applyFill="1" applyBorder="1"/>
    <xf numFmtId="0" fontId="1" fillId="4" borderId="5" xfId="0" applyFont="1" applyFill="1" applyBorder="1"/>
    <xf numFmtId="165" fontId="0" fillId="5" borderId="3" xfId="0" applyNumberFormat="1" applyFill="1" applyBorder="1"/>
    <xf numFmtId="165" fontId="0" fillId="5" borderId="3" xfId="0" applyNumberFormat="1" applyFont="1" applyFill="1" applyBorder="1"/>
    <xf numFmtId="165" fontId="3" fillId="5" borderId="3" xfId="0" applyNumberFormat="1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7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64" fontId="0" fillId="3" borderId="8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5" xfId="0" applyFill="1" applyBorder="1"/>
    <xf numFmtId="0" fontId="0" fillId="7" borderId="3" xfId="0" applyFill="1" applyBorder="1"/>
    <xf numFmtId="0" fontId="0" fillId="7" borderId="5" xfId="0" applyFill="1" applyBorder="1"/>
    <xf numFmtId="0" fontId="2" fillId="7" borderId="3" xfId="1" applyFill="1" applyBorder="1" applyAlignment="1" applyProtection="1">
      <alignment horizontal="left"/>
      <protection locked="0"/>
    </xf>
    <xf numFmtId="0" fontId="0" fillId="7" borderId="0" xfId="0" applyFill="1"/>
    <xf numFmtId="0" fontId="0" fillId="6" borderId="0" xfId="0" applyFill="1"/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/>
    <xf numFmtId="0" fontId="5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165" fontId="7" fillId="3" borderId="3" xfId="0" applyNumberFormat="1" applyFont="1" applyFill="1" applyBorder="1"/>
    <xf numFmtId="165" fontId="7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5" fillId="0" borderId="0" xfId="0" applyNumberFormat="1" applyFont="1"/>
    <xf numFmtId="164" fontId="7" fillId="3" borderId="3" xfId="0" applyNumberFormat="1" applyFont="1" applyFill="1" applyBorder="1"/>
    <xf numFmtId="164" fontId="5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165" fontId="7" fillId="3" borderId="9" xfId="0" applyNumberFormat="1" applyFont="1" applyFill="1" applyBorder="1"/>
    <xf numFmtId="165" fontId="7" fillId="3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5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165" fontId="0" fillId="9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6" fillId="4" borderId="6" xfId="0" applyFont="1" applyFill="1" applyBorder="1"/>
    <xf numFmtId="165" fontId="0" fillId="0" borderId="0" xfId="0" applyNumberFormat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5" fontId="0" fillId="4" borderId="6" xfId="0" applyNumberFormat="1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12" borderId="3" xfId="0" applyFill="1" applyBorder="1"/>
    <xf numFmtId="0" fontId="0" fillId="12" borderId="5" xfId="0" applyFill="1" applyBorder="1"/>
    <xf numFmtId="164" fontId="0" fillId="4" borderId="6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165" fontId="0" fillId="4" borderId="3" xfId="0" applyNumberFormat="1" applyFont="1" applyFill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5" fontId="0" fillId="3" borderId="3" xfId="0" applyNumberFormat="1" applyFont="1" applyFill="1" applyBorder="1" applyAlignment="1">
      <alignment horizontal="center"/>
    </xf>
    <xf numFmtId="165" fontId="0" fillId="3" borderId="9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1" fillId="3" borderId="3" xfId="0" applyNumberFormat="1" applyFont="1" applyFill="1" applyBorder="1"/>
    <xf numFmtId="165" fontId="5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5" fontId="7" fillId="3" borderId="9" xfId="0" applyNumberFormat="1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center" vertical="top"/>
    </xf>
    <xf numFmtId="165" fontId="5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center" vertical="top"/>
    </xf>
    <xf numFmtId="165" fontId="7" fillId="4" borderId="3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top"/>
    </xf>
    <xf numFmtId="165" fontId="0" fillId="4" borderId="20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165" fontId="5" fillId="4" borderId="16" xfId="0" applyNumberFormat="1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0" fillId="4" borderId="6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top"/>
    </xf>
    <xf numFmtId="165" fontId="3" fillId="4" borderId="19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65" fontId="7" fillId="4" borderId="15" xfId="0" applyNumberFormat="1" applyFont="1" applyFill="1" applyBorder="1" applyAlignment="1">
      <alignment horizontal="center"/>
    </xf>
    <xf numFmtId="0" fontId="10" fillId="0" borderId="0" xfId="0" applyFont="1"/>
    <xf numFmtId="0" fontId="5" fillId="3" borderId="0" xfId="0" applyFont="1" applyFill="1"/>
    <xf numFmtId="0" fontId="1" fillId="0" borderId="21" xfId="0" applyFont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165" fontId="0" fillId="10" borderId="3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65" fontId="0" fillId="11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65" fontId="0" fillId="9" borderId="3" xfId="0" applyNumberForma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165" fontId="0" fillId="10" borderId="9" xfId="0" applyNumberForma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165" fontId="0" fillId="10" borderId="14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5" borderId="8" xfId="0" applyNumberFormat="1" applyFont="1" applyFill="1" applyBorder="1"/>
    <xf numFmtId="164" fontId="0" fillId="5" borderId="3" xfId="0" applyNumberFormat="1" applyFont="1" applyFill="1" applyBorder="1"/>
    <xf numFmtId="164" fontId="5" fillId="5" borderId="3" xfId="0" applyNumberFormat="1" applyFont="1" applyFill="1" applyBorder="1"/>
    <xf numFmtId="164" fontId="0" fillId="5" borderId="8" xfId="0" applyNumberFormat="1" applyFill="1" applyBorder="1"/>
    <xf numFmtId="164" fontId="0" fillId="5" borderId="3" xfId="0" applyNumberFormat="1" applyFill="1" applyBorder="1"/>
    <xf numFmtId="164" fontId="1" fillId="5" borderId="3" xfId="0" applyNumberFormat="1" applyFont="1" applyFill="1" applyBorder="1"/>
    <xf numFmtId="164" fontId="3" fillId="5" borderId="8" xfId="0" applyNumberFormat="1" applyFont="1" applyFill="1" applyBorder="1"/>
    <xf numFmtId="164" fontId="3" fillId="5" borderId="3" xfId="0" applyNumberFormat="1" applyFont="1" applyFill="1" applyBorder="1"/>
    <xf numFmtId="164" fontId="7" fillId="5" borderId="3" xfId="0" applyNumberFormat="1" applyFont="1" applyFill="1" applyBorder="1"/>
    <xf numFmtId="164" fontId="0" fillId="5" borderId="12" xfId="0" applyNumberFormat="1" applyFill="1" applyBorder="1"/>
    <xf numFmtId="164" fontId="0" fillId="5" borderId="13" xfId="0" applyNumberFormat="1" applyFill="1" applyBorder="1"/>
    <xf numFmtId="164" fontId="5" fillId="5" borderId="13" xfId="0" applyNumberFormat="1" applyFont="1" applyFill="1" applyBorder="1"/>
    <xf numFmtId="164" fontId="3" fillId="5" borderId="8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/>
    <xf numFmtId="164" fontId="7" fillId="5" borderId="6" xfId="0" applyNumberFormat="1" applyFont="1" applyFill="1" applyBorder="1"/>
    <xf numFmtId="164" fontId="5" fillId="5" borderId="20" xfId="0" applyNumberFormat="1" applyFont="1" applyFill="1" applyBorder="1"/>
    <xf numFmtId="164" fontId="7" fillId="5" borderId="6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0" fillId="8" borderId="8" xfId="0" applyNumberFormat="1" applyFill="1" applyBorder="1"/>
    <xf numFmtId="0" fontId="6" fillId="5" borderId="5" xfId="0" applyFont="1" applyFill="1" applyBorder="1"/>
    <xf numFmtId="164" fontId="5" fillId="5" borderId="5" xfId="0" applyNumberFormat="1" applyFont="1" applyFill="1" applyBorder="1"/>
    <xf numFmtId="164" fontId="0" fillId="5" borderId="5" xfId="0" applyNumberFormat="1" applyFont="1" applyFill="1" applyBorder="1"/>
    <xf numFmtId="164" fontId="6" fillId="5" borderId="5" xfId="0" applyNumberFormat="1" applyFont="1" applyFill="1" applyBorder="1"/>
    <xf numFmtId="164" fontId="7" fillId="5" borderId="5" xfId="0" applyNumberFormat="1" applyFont="1" applyFill="1" applyBorder="1"/>
    <xf numFmtId="164" fontId="5" fillId="5" borderId="16" xfId="0" applyNumberFormat="1" applyFont="1" applyFill="1" applyBorder="1"/>
    <xf numFmtId="164" fontId="7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2" xfId="0" applyFont="1" applyFill="1" applyBorder="1"/>
    <xf numFmtId="0" fontId="6" fillId="6" borderId="2" xfId="0" applyFont="1" applyFill="1" applyBorder="1"/>
    <xf numFmtId="0" fontId="6" fillId="6" borderId="7" xfId="0" applyFont="1" applyFill="1" applyBorder="1"/>
    <xf numFmtId="0" fontId="1" fillId="6" borderId="8" xfId="0" applyFont="1" applyFill="1" applyBorder="1"/>
    <xf numFmtId="0" fontId="6" fillId="6" borderId="3" xfId="0" applyFont="1" applyFill="1" applyBorder="1"/>
    <xf numFmtId="0" fontId="1" fillId="6" borderId="3" xfId="0" applyFont="1" applyFill="1" applyBorder="1"/>
    <xf numFmtId="0" fontId="6" fillId="6" borderId="9" xfId="0" applyFont="1" applyFill="1" applyBorder="1"/>
    <xf numFmtId="164" fontId="5" fillId="6" borderId="8" xfId="0" applyNumberFormat="1" applyFont="1" applyFill="1" applyBorder="1"/>
    <xf numFmtId="164" fontId="5" fillId="6" borderId="3" xfId="0" applyNumberFormat="1" applyFont="1" applyFill="1" applyBorder="1"/>
    <xf numFmtId="164" fontId="0" fillId="6" borderId="8" xfId="0" applyNumberFormat="1" applyFont="1" applyFill="1" applyBorder="1"/>
    <xf numFmtId="164" fontId="0" fillId="6" borderId="3" xfId="0" applyNumberFormat="1" applyFont="1" applyFill="1" applyBorder="1"/>
    <xf numFmtId="164" fontId="6" fillId="6" borderId="3" xfId="0" applyNumberFormat="1" applyFont="1" applyFill="1" applyBorder="1"/>
    <xf numFmtId="164" fontId="7" fillId="6" borderId="8" xfId="0" applyNumberFormat="1" applyFont="1" applyFill="1" applyBorder="1"/>
    <xf numFmtId="164" fontId="7" fillId="6" borderId="3" xfId="0" applyNumberFormat="1" applyFont="1" applyFill="1" applyBorder="1"/>
    <xf numFmtId="164" fontId="7" fillId="6" borderId="9" xfId="0" applyNumberFormat="1" applyFont="1" applyFill="1" applyBorder="1"/>
    <xf numFmtId="165" fontId="5" fillId="6" borderId="3" xfId="0" applyNumberFormat="1" applyFont="1" applyFill="1" applyBorder="1"/>
    <xf numFmtId="165" fontId="5" fillId="6" borderId="9" xfId="0" applyNumberFormat="1" applyFont="1" applyFill="1" applyBorder="1"/>
    <xf numFmtId="164" fontId="0" fillId="6" borderId="3" xfId="0" applyNumberFormat="1" applyFill="1" applyBorder="1"/>
    <xf numFmtId="0" fontId="6" fillId="3" borderId="5" xfId="0" applyFont="1" applyFill="1" applyBorder="1"/>
    <xf numFmtId="0" fontId="6" fillId="5" borderId="6" xfId="0" applyFont="1" applyFill="1" applyBorder="1"/>
    <xf numFmtId="164" fontId="3" fillId="6" borderId="8" xfId="0" applyNumberFormat="1" applyFont="1" applyFill="1" applyBorder="1"/>
    <xf numFmtId="164" fontId="3" fillId="6" borderId="3" xfId="0" applyNumberFormat="1" applyFont="1" applyFill="1" applyBorder="1"/>
    <xf numFmtId="165" fontId="7" fillId="6" borderId="3" xfId="0" applyNumberFormat="1" applyFont="1" applyFill="1" applyBorder="1"/>
    <xf numFmtId="165" fontId="7" fillId="6" borderId="9" xfId="0" applyNumberFormat="1" applyFont="1" applyFill="1" applyBorder="1"/>
    <xf numFmtId="164" fontId="3" fillId="6" borderId="8" xfId="0" applyNumberFormat="1" applyFont="1" applyFill="1" applyBorder="1" applyAlignment="1"/>
    <xf numFmtId="165" fontId="7" fillId="6" borderId="3" xfId="0" applyNumberFormat="1" applyFont="1" applyFill="1" applyBorder="1" applyAlignment="1"/>
    <xf numFmtId="164" fontId="3" fillId="6" borderId="3" xfId="0" applyNumberFormat="1" applyFont="1" applyFill="1" applyBorder="1" applyAlignment="1"/>
    <xf numFmtId="164" fontId="0" fillId="6" borderId="8" xfId="0" applyNumberFormat="1" applyFill="1" applyBorder="1" applyAlignment="1"/>
    <xf numFmtId="165" fontId="5" fillId="6" borderId="3" xfId="0" applyNumberFormat="1" applyFont="1" applyFill="1" applyBorder="1" applyAlignment="1"/>
    <xf numFmtId="164" fontId="0" fillId="6" borderId="3" xfId="0" applyNumberFormat="1" applyFill="1" applyBorder="1" applyAlignment="1"/>
    <xf numFmtId="164" fontId="0" fillId="6" borderId="3" xfId="0" applyNumberFormat="1" applyFont="1" applyFill="1" applyBorder="1" applyAlignment="1"/>
    <xf numFmtId="164" fontId="0" fillId="6" borderId="8" xfId="0" applyNumberFormat="1" applyFont="1" applyFill="1" applyBorder="1" applyAlignment="1"/>
    <xf numFmtId="164" fontId="0" fillId="6" borderId="8" xfId="0" applyNumberFormat="1" applyFill="1" applyBorder="1"/>
    <xf numFmtId="0" fontId="0" fillId="7" borderId="8" xfId="0" applyFill="1" applyBorder="1"/>
    <xf numFmtId="165" fontId="7" fillId="6" borderId="5" xfId="0" applyNumberFormat="1" applyFont="1" applyFill="1" applyBorder="1" applyAlignment="1"/>
    <xf numFmtId="0" fontId="0" fillId="7" borderId="17" xfId="0" applyFont="1" applyFill="1" applyBorder="1"/>
    <xf numFmtId="49" fontId="0" fillId="7" borderId="18" xfId="0" applyNumberFormat="1" applyFont="1" applyFill="1" applyBorder="1"/>
    <xf numFmtId="0" fontId="0" fillId="6" borderId="28" xfId="0" applyFill="1" applyBorder="1"/>
    <xf numFmtId="0" fontId="0" fillId="6" borderId="26" xfId="0" applyFill="1" applyBorder="1"/>
    <xf numFmtId="0" fontId="0" fillId="6" borderId="27" xfId="0" applyFill="1" applyBorder="1"/>
    <xf numFmtId="165" fontId="0" fillId="6" borderId="3" xfId="0" applyNumberFormat="1" applyFont="1" applyFill="1" applyBorder="1"/>
    <xf numFmtId="165" fontId="0" fillId="6" borderId="9" xfId="0" applyNumberFormat="1" applyFont="1" applyFill="1" applyBorder="1"/>
    <xf numFmtId="165" fontId="0" fillId="5" borderId="5" xfId="0" applyNumberFormat="1" applyFont="1" applyFill="1" applyBorder="1"/>
    <xf numFmtId="0" fontId="1" fillId="5" borderId="5" xfId="0" applyFont="1" applyFill="1" applyBorder="1"/>
    <xf numFmtId="165" fontId="0" fillId="5" borderId="5" xfId="0" applyNumberFormat="1" applyFill="1" applyBorder="1"/>
    <xf numFmtId="165" fontId="1" fillId="5" borderId="5" xfId="0" applyNumberFormat="1" applyFont="1" applyFill="1" applyBorder="1"/>
    <xf numFmtId="165" fontId="3" fillId="5" borderId="5" xfId="0" applyNumberFormat="1" applyFont="1" applyFill="1" applyBorder="1"/>
    <xf numFmtId="0" fontId="0" fillId="5" borderId="3" xfId="0" applyFont="1" applyFill="1" applyBorder="1"/>
    <xf numFmtId="0" fontId="1" fillId="0" borderId="18" xfId="0" applyFont="1" applyBorder="1"/>
    <xf numFmtId="0" fontId="1" fillId="0" borderId="17" xfId="0" applyFont="1" applyBorder="1"/>
    <xf numFmtId="0" fontId="1" fillId="0" borderId="29" xfId="0" applyFont="1" applyBorder="1"/>
    <xf numFmtId="0" fontId="1" fillId="0" borderId="17" xfId="0" applyFont="1" applyFill="1" applyBorder="1"/>
    <xf numFmtId="0" fontId="1" fillId="0" borderId="25" xfId="0" applyFont="1" applyFill="1" applyBorder="1"/>
    <xf numFmtId="0" fontId="0" fillId="6" borderId="8" xfId="0" applyFill="1" applyBorder="1"/>
    <xf numFmtId="0" fontId="0" fillId="0" borderId="8" xfId="0" applyBorder="1"/>
    <xf numFmtId="0" fontId="0" fillId="2" borderId="9" xfId="0" applyFill="1" applyBorder="1"/>
    <xf numFmtId="0" fontId="0" fillId="2" borderId="14" xfId="0" applyFill="1" applyBorder="1"/>
    <xf numFmtId="0" fontId="1" fillId="0" borderId="29" xfId="0" applyFont="1" applyFill="1" applyBorder="1"/>
    <xf numFmtId="0" fontId="1" fillId="13" borderId="3" xfId="0" applyFont="1" applyFill="1" applyBorder="1"/>
    <xf numFmtId="0" fontId="1" fillId="13" borderId="5" xfId="0" applyFont="1" applyFill="1" applyBorder="1"/>
    <xf numFmtId="165" fontId="0" fillId="13" borderId="3" xfId="0" applyNumberFormat="1" applyFill="1" applyBorder="1"/>
    <xf numFmtId="164" fontId="0" fillId="13" borderId="3" xfId="0" applyNumberFormat="1" applyFill="1" applyBorder="1"/>
    <xf numFmtId="165" fontId="0" fillId="13" borderId="5" xfId="0" applyNumberFormat="1" applyFill="1" applyBorder="1"/>
    <xf numFmtId="164" fontId="0" fillId="13" borderId="8" xfId="0" applyNumberFormat="1" applyFont="1" applyFill="1" applyBorder="1"/>
    <xf numFmtId="165" fontId="0" fillId="13" borderId="3" xfId="0" applyNumberFormat="1" applyFont="1" applyFill="1" applyBorder="1"/>
    <xf numFmtId="164" fontId="0" fillId="13" borderId="3" xfId="0" applyNumberFormat="1" applyFont="1" applyFill="1" applyBorder="1"/>
    <xf numFmtId="165" fontId="0" fillId="13" borderId="5" xfId="0" applyNumberFormat="1" applyFont="1" applyFill="1" applyBorder="1"/>
    <xf numFmtId="0" fontId="0" fillId="13" borderId="3" xfId="0" applyFont="1" applyFill="1" applyBorder="1"/>
    <xf numFmtId="164" fontId="1" fillId="13" borderId="3" xfId="0" applyNumberFormat="1" applyFont="1" applyFill="1" applyBorder="1"/>
    <xf numFmtId="165" fontId="1" fillId="13" borderId="5" xfId="0" applyNumberFormat="1" applyFont="1" applyFill="1" applyBorder="1"/>
    <xf numFmtId="164" fontId="3" fillId="13" borderId="8" xfId="0" applyNumberFormat="1" applyFont="1" applyFill="1" applyBorder="1"/>
    <xf numFmtId="165" fontId="3" fillId="13" borderId="3" xfId="0" applyNumberFormat="1" applyFont="1" applyFill="1" applyBorder="1"/>
    <xf numFmtId="164" fontId="3" fillId="13" borderId="3" xfId="0" applyNumberFormat="1" applyFont="1" applyFill="1" applyBorder="1"/>
    <xf numFmtId="165" fontId="3" fillId="13" borderId="5" xfId="0" applyNumberFormat="1" applyFont="1" applyFill="1" applyBorder="1"/>
    <xf numFmtId="0" fontId="1" fillId="13" borderId="2" xfId="0" applyFont="1" applyFill="1" applyBorder="1"/>
    <xf numFmtId="164" fontId="0" fillId="14" borderId="8" xfId="0" applyNumberFormat="1" applyFill="1" applyBorder="1"/>
    <xf numFmtId="165" fontId="0" fillId="14" borderId="3" xfId="0" applyNumberFormat="1" applyFill="1" applyBorder="1"/>
    <xf numFmtId="164" fontId="0" fillId="14" borderId="3" xfId="0" applyNumberFormat="1" applyFill="1" applyBorder="1"/>
    <xf numFmtId="164" fontId="0" fillId="14" borderId="3" xfId="0" applyNumberFormat="1" applyFont="1" applyFill="1" applyBorder="1"/>
    <xf numFmtId="165" fontId="5" fillId="14" borderId="3" xfId="0" applyNumberFormat="1" applyFont="1" applyFill="1" applyBorder="1"/>
    <xf numFmtId="165" fontId="5" fillId="6" borderId="5" xfId="0" applyNumberFormat="1" applyFont="1" applyFill="1" applyBorder="1"/>
    <xf numFmtId="164" fontId="0" fillId="13" borderId="6" xfId="0" applyNumberFormat="1" applyFill="1" applyBorder="1"/>
    <xf numFmtId="0" fontId="1" fillId="13" borderId="4" xfId="0" applyFont="1" applyFill="1" applyBorder="1"/>
    <xf numFmtId="164" fontId="0" fillId="13" borderId="4" xfId="0" applyNumberFormat="1" applyFont="1" applyFill="1" applyBorder="1"/>
    <xf numFmtId="164" fontId="5" fillId="14" borderId="3" xfId="0" applyNumberFormat="1" applyFont="1" applyFill="1" applyBorder="1"/>
    <xf numFmtId="0" fontId="6" fillId="6" borderId="5" xfId="0" applyFont="1" applyFill="1" applyBorder="1"/>
    <xf numFmtId="164" fontId="5" fillId="6" borderId="5" xfId="0" applyNumberFormat="1" applyFont="1" applyFill="1" applyBorder="1"/>
    <xf numFmtId="164" fontId="7" fillId="6" borderId="5" xfId="0" applyNumberFormat="1" applyFont="1" applyFill="1" applyBorder="1"/>
    <xf numFmtId="165" fontId="7" fillId="6" borderId="5" xfId="0" applyNumberFormat="1" applyFont="1" applyFill="1" applyBorder="1"/>
    <xf numFmtId="165" fontId="5" fillId="6" borderId="5" xfId="0" applyNumberFormat="1" applyFont="1" applyFill="1" applyBorder="1" applyAlignment="1"/>
    <xf numFmtId="164" fontId="3" fillId="13" borderId="12" xfId="0" applyNumberFormat="1" applyFont="1" applyFill="1" applyBorder="1"/>
    <xf numFmtId="165" fontId="3" fillId="13" borderId="13" xfId="0" applyNumberFormat="1" applyFont="1" applyFill="1" applyBorder="1"/>
    <xf numFmtId="164" fontId="3" fillId="13" borderId="13" xfId="0" applyNumberFormat="1" applyFont="1" applyFill="1" applyBorder="1"/>
    <xf numFmtId="1" fontId="0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7" fillId="14" borderId="3" xfId="0" applyNumberFormat="1" applyFont="1" applyFill="1" applyBorder="1"/>
    <xf numFmtId="165" fontId="5" fillId="15" borderId="3" xfId="0" applyNumberFormat="1" applyFont="1" applyFill="1" applyBorder="1"/>
    <xf numFmtId="0" fontId="1" fillId="0" borderId="0" xfId="0" applyFont="1" applyAlignment="1">
      <alignment horizontal="center"/>
    </xf>
    <xf numFmtId="0" fontId="1" fillId="13" borderId="26" xfId="0" applyFont="1" applyFill="1" applyBorder="1"/>
    <xf numFmtId="165" fontId="0" fillId="13" borderId="4" xfId="0" applyNumberFormat="1" applyFont="1" applyFill="1" applyBorder="1"/>
    <xf numFmtId="164" fontId="5" fillId="13" borderId="3" xfId="0" applyNumberFormat="1" applyFont="1" applyFill="1" applyBorder="1"/>
    <xf numFmtId="165" fontId="5" fillId="13" borderId="3" xfId="0" applyNumberFormat="1" applyFont="1" applyFill="1" applyBorder="1"/>
    <xf numFmtId="164" fontId="1" fillId="0" borderId="20" xfId="0" applyNumberFormat="1" applyFont="1" applyBorder="1"/>
    <xf numFmtId="165" fontId="1" fillId="13" borderId="3" xfId="0" applyNumberFormat="1" applyFont="1" applyFill="1" applyBorder="1"/>
    <xf numFmtId="0" fontId="1" fillId="0" borderId="2" xfId="0" applyFont="1" applyBorder="1"/>
    <xf numFmtId="0" fontId="1" fillId="13" borderId="10" xfId="0" applyFont="1" applyFill="1" applyBorder="1"/>
    <xf numFmtId="0" fontId="1" fillId="13" borderId="11" xfId="0" applyFont="1" applyFill="1" applyBorder="1"/>
    <xf numFmtId="164" fontId="0" fillId="13" borderId="13" xfId="0" applyNumberFormat="1" applyFill="1" applyBorder="1"/>
    <xf numFmtId="0" fontId="1" fillId="13" borderId="30" xfId="0" applyFont="1" applyFill="1" applyBorder="1"/>
    <xf numFmtId="0" fontId="1" fillId="13" borderId="31" xfId="0" applyFont="1" applyFill="1" applyBorder="1"/>
    <xf numFmtId="0" fontId="1" fillId="13" borderId="32" xfId="0" applyFont="1" applyFill="1" applyBorder="1"/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10" fillId="12" borderId="12" xfId="0" applyNumberFormat="1" applyFont="1" applyFill="1" applyBorder="1" applyAlignment="1">
      <alignment horizontal="right"/>
    </xf>
    <xf numFmtId="165" fontId="11" fillId="12" borderId="13" xfId="0" applyNumberFormat="1" applyFont="1" applyFill="1" applyBorder="1" applyAlignment="1">
      <alignment horizontal="right"/>
    </xf>
    <xf numFmtId="164" fontId="10" fillId="12" borderId="13" xfId="0" applyNumberFormat="1" applyFont="1" applyFill="1" applyBorder="1" applyAlignment="1">
      <alignment horizontal="right"/>
    </xf>
    <xf numFmtId="165" fontId="11" fillId="12" borderId="14" xfId="0" applyNumberFormat="1" applyFont="1" applyFill="1" applyBorder="1" applyAlignment="1">
      <alignment horizontal="right"/>
    </xf>
    <xf numFmtId="164" fontId="2" fillId="12" borderId="10" xfId="0" applyNumberFormat="1" applyFont="1" applyFill="1" applyBorder="1"/>
    <xf numFmtId="165" fontId="12" fillId="12" borderId="4" xfId="0" applyNumberFormat="1" applyFont="1" applyFill="1" applyBorder="1"/>
    <xf numFmtId="164" fontId="2" fillId="12" borderId="4" xfId="0" applyNumberFormat="1" applyFont="1" applyFill="1" applyBorder="1"/>
    <xf numFmtId="165" fontId="12" fillId="12" borderId="11" xfId="0" applyNumberFormat="1" applyFont="1" applyFill="1" applyBorder="1"/>
    <xf numFmtId="0" fontId="1" fillId="13" borderId="1" xfId="0" applyFont="1" applyFill="1" applyBorder="1"/>
    <xf numFmtId="0" fontId="1" fillId="13" borderId="28" xfId="0" applyFont="1" applyFill="1" applyBorder="1"/>
    <xf numFmtId="165" fontId="0" fillId="13" borderId="8" xfId="0" applyNumberFormat="1" applyFill="1" applyBorder="1"/>
    <xf numFmtId="164" fontId="0" fillId="13" borderId="8" xfId="0" applyNumberFormat="1" applyFill="1" applyBorder="1"/>
    <xf numFmtId="164" fontId="5" fillId="13" borderId="8" xfId="0" applyNumberFormat="1" applyFont="1" applyFill="1" applyBorder="1"/>
    <xf numFmtId="164" fontId="2" fillId="12" borderId="8" xfId="0" applyNumberFormat="1" applyFont="1" applyFill="1" applyBorder="1"/>
    <xf numFmtId="165" fontId="12" fillId="12" borderId="3" xfId="0" applyNumberFormat="1" applyFont="1" applyFill="1" applyBorder="1"/>
    <xf numFmtId="164" fontId="2" fillId="12" borderId="3" xfId="0" applyNumberFormat="1" applyFont="1" applyFill="1" applyBorder="1"/>
    <xf numFmtId="165" fontId="12" fillId="12" borderId="9" xfId="0" applyNumberFormat="1" applyFont="1" applyFill="1" applyBorder="1"/>
    <xf numFmtId="0" fontId="1" fillId="0" borderId="25" xfId="0" applyFont="1" applyBorder="1" applyAlignment="1">
      <alignment horizontal="center"/>
    </xf>
    <xf numFmtId="165" fontId="0" fillId="12" borderId="34" xfId="0" applyNumberFormat="1" applyFill="1" applyBorder="1"/>
    <xf numFmtId="165" fontId="0" fillId="12" borderId="33" xfId="0" applyNumberFormat="1" applyFill="1" applyBorder="1"/>
    <xf numFmtId="165" fontId="0" fillId="12" borderId="35" xfId="0" applyNumberFormat="1" applyFill="1" applyBorder="1"/>
    <xf numFmtId="165" fontId="3" fillId="12" borderId="34" xfId="0" applyNumberFormat="1" applyFont="1" applyFill="1" applyBorder="1"/>
    <xf numFmtId="165" fontId="3" fillId="12" borderId="33" xfId="0" applyNumberFormat="1" applyFont="1" applyFill="1" applyBorder="1"/>
    <xf numFmtId="164" fontId="3" fillId="16" borderId="8" xfId="0" applyNumberFormat="1" applyFont="1" applyFill="1" applyBorder="1"/>
    <xf numFmtId="164" fontId="0" fillId="16" borderId="3" xfId="0" applyNumberFormat="1" applyFill="1" applyBorder="1"/>
    <xf numFmtId="165" fontId="5" fillId="16" borderId="3" xfId="0" applyNumberFormat="1" applyFont="1" applyFill="1" applyBorder="1"/>
    <xf numFmtId="165" fontId="0" fillId="16" borderId="3" xfId="0" applyNumberFormat="1" applyFont="1" applyFill="1" applyBorder="1"/>
    <xf numFmtId="165" fontId="0" fillId="16" borderId="9" xfId="0" applyNumberFormat="1" applyFont="1" applyFill="1" applyBorder="1"/>
    <xf numFmtId="164" fontId="5" fillId="16" borderId="8" xfId="0" applyNumberFormat="1" applyFont="1" applyFill="1" applyBorder="1"/>
    <xf numFmtId="164" fontId="0" fillId="16" borderId="3" xfId="0" applyNumberFormat="1" applyFont="1" applyFill="1" applyBorder="1"/>
    <xf numFmtId="164" fontId="0" fillId="16" borderId="6" xfId="0" applyNumberFormat="1" applyFill="1" applyBorder="1"/>
    <xf numFmtId="165" fontId="5" fillId="16" borderId="9" xfId="0" applyNumberFormat="1" applyFont="1" applyFill="1" applyBorder="1"/>
    <xf numFmtId="165" fontId="7" fillId="16" borderId="3" xfId="0" applyNumberFormat="1" applyFont="1" applyFill="1" applyBorder="1"/>
    <xf numFmtId="164" fontId="0" fillId="16" borderId="8" xfId="0" applyNumberFormat="1" applyFont="1" applyFill="1" applyBorder="1"/>
    <xf numFmtId="164" fontId="3" fillId="16" borderId="3" xfId="0" applyNumberFormat="1" applyFont="1" applyFill="1" applyBorder="1"/>
    <xf numFmtId="164" fontId="0" fillId="16" borderId="8" xfId="0" applyNumberFormat="1" applyFill="1" applyBorder="1"/>
    <xf numFmtId="165" fontId="0" fillId="16" borderId="3" xfId="0" applyNumberFormat="1" applyFill="1" applyBorder="1"/>
    <xf numFmtId="165" fontId="0" fillId="16" borderId="5" xfId="0" applyNumberFormat="1" applyFill="1" applyBorder="1"/>
    <xf numFmtId="164" fontId="0" fillId="16" borderId="6" xfId="0" applyNumberFormat="1" applyFill="1" applyBorder="1" applyAlignment="1">
      <alignment horizontal="center"/>
    </xf>
    <xf numFmtId="165" fontId="0" fillId="16" borderId="6" xfId="0" applyNumberFormat="1" applyFill="1" applyBorder="1" applyAlignment="1">
      <alignment horizontal="center"/>
    </xf>
    <xf numFmtId="164" fontId="0" fillId="16" borderId="3" xfId="0" applyNumberFormat="1" applyFill="1" applyBorder="1" applyAlignment="1">
      <alignment horizontal="center"/>
    </xf>
    <xf numFmtId="164" fontId="0" fillId="16" borderId="6" xfId="0" applyNumberFormat="1" applyFont="1" applyFill="1" applyBorder="1" applyAlignment="1">
      <alignment horizontal="center"/>
    </xf>
    <xf numFmtId="165" fontId="0" fillId="16" borderId="3" xfId="0" applyNumberFormat="1" applyFont="1" applyFill="1" applyBorder="1" applyAlignment="1">
      <alignment horizontal="center"/>
    </xf>
    <xf numFmtId="164" fontId="3" fillId="16" borderId="3" xfId="0" applyNumberFormat="1" applyFont="1" applyFill="1" applyBorder="1" applyAlignment="1">
      <alignment horizontal="center"/>
    </xf>
    <xf numFmtId="165" fontId="3" fillId="16" borderId="3" xfId="0" applyNumberFormat="1" applyFont="1" applyFill="1" applyBorder="1" applyAlignment="1">
      <alignment horizontal="center"/>
    </xf>
    <xf numFmtId="165" fontId="0" fillId="16" borderId="6" xfId="0" applyNumberFormat="1" applyFont="1" applyFill="1" applyBorder="1" applyAlignment="1">
      <alignment horizontal="center"/>
    </xf>
    <xf numFmtId="165" fontId="3" fillId="16" borderId="6" xfId="0" applyNumberFormat="1" applyFont="1" applyFill="1" applyBorder="1" applyAlignment="1">
      <alignment horizontal="center"/>
    </xf>
    <xf numFmtId="164" fontId="3" fillId="16" borderId="6" xfId="0" applyNumberFormat="1" applyFont="1" applyFill="1" applyBorder="1" applyAlignment="1">
      <alignment horizontal="center"/>
    </xf>
    <xf numFmtId="0" fontId="0" fillId="16" borderId="8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164" fontId="0" fillId="16" borderId="3" xfId="0" applyNumberFormat="1" applyFont="1" applyFill="1" applyBorder="1" applyAlignment="1">
      <alignment horizontal="center"/>
    </xf>
    <xf numFmtId="1" fontId="0" fillId="16" borderId="9" xfId="0" applyNumberFormat="1" applyFill="1" applyBorder="1" applyAlignment="1">
      <alignment horizontal="center"/>
    </xf>
    <xf numFmtId="1" fontId="0" fillId="16" borderId="9" xfId="0" applyNumberFormat="1" applyFont="1" applyFill="1" applyBorder="1" applyAlignment="1">
      <alignment horizontal="center"/>
    </xf>
    <xf numFmtId="1" fontId="3" fillId="16" borderId="9" xfId="0" applyNumberFormat="1" applyFont="1" applyFill="1" applyBorder="1" applyAlignment="1">
      <alignment horizontal="center"/>
    </xf>
    <xf numFmtId="165" fontId="12" fillId="16" borderId="4" xfId="0" applyNumberFormat="1" applyFont="1" applyFill="1" applyBorder="1"/>
    <xf numFmtId="165" fontId="1" fillId="12" borderId="3" xfId="0" applyNumberFormat="1" applyFont="1" applyFill="1" applyBorder="1"/>
    <xf numFmtId="165" fontId="0" fillId="12" borderId="3" xfId="0" applyNumberFormat="1" applyFont="1" applyFill="1" applyBorder="1"/>
    <xf numFmtId="165" fontId="3" fillId="13" borderId="16" xfId="0" applyNumberFormat="1" applyFont="1" applyFill="1" applyBorder="1"/>
    <xf numFmtId="0" fontId="1" fillId="0" borderId="36" xfId="0" applyFont="1" applyBorder="1"/>
    <xf numFmtId="165" fontId="1" fillId="12" borderId="8" xfId="0" applyNumberFormat="1" applyFont="1" applyFill="1" applyBorder="1"/>
    <xf numFmtId="165" fontId="1" fillId="12" borderId="9" xfId="0" applyNumberFormat="1" applyFont="1" applyFill="1" applyBorder="1"/>
    <xf numFmtId="165" fontId="0" fillId="12" borderId="9" xfId="0" applyNumberFormat="1" applyFont="1" applyFill="1" applyBorder="1"/>
    <xf numFmtId="164" fontId="13" fillId="12" borderId="8" xfId="0" applyNumberFormat="1" applyFont="1" applyFill="1" applyBorder="1"/>
    <xf numFmtId="164" fontId="13" fillId="12" borderId="3" xfId="0" applyNumberFormat="1" applyFont="1" applyFill="1" applyBorder="1"/>
    <xf numFmtId="164" fontId="13" fillId="8" borderId="10" xfId="0" applyNumberFormat="1" applyFont="1" applyFill="1" applyBorder="1"/>
    <xf numFmtId="164" fontId="13" fillId="12" borderId="4" xfId="0" applyNumberFormat="1" applyFont="1" applyFill="1" applyBorder="1"/>
    <xf numFmtId="164" fontId="14" fillId="16" borderId="3" xfId="0" applyNumberFormat="1" applyFont="1" applyFill="1" applyBorder="1"/>
    <xf numFmtId="164" fontId="15" fillId="16" borderId="8" xfId="0" applyNumberFormat="1" applyFont="1" applyFill="1" applyBorder="1"/>
    <xf numFmtId="164" fontId="14" fillId="16" borderId="8" xfId="0" applyNumberFormat="1" applyFont="1" applyFill="1" applyBorder="1"/>
    <xf numFmtId="164" fontId="14" fillId="16" borderId="6" xfId="0" applyNumberFormat="1" applyFont="1" applyFill="1" applyBorder="1" applyAlignment="1">
      <alignment horizontal="center"/>
    </xf>
    <xf numFmtId="164" fontId="14" fillId="16" borderId="3" xfId="0" applyNumberFormat="1" applyFont="1" applyFill="1" applyBorder="1" applyAlignment="1">
      <alignment horizontal="center"/>
    </xf>
    <xf numFmtId="0" fontId="14" fillId="16" borderId="3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 wrapText="1"/>
    </xf>
    <xf numFmtId="165" fontId="0" fillId="12" borderId="3" xfId="0" applyNumberFormat="1" applyFill="1" applyBorder="1"/>
    <xf numFmtId="165" fontId="3" fillId="12" borderId="3" xfId="0" applyNumberFormat="1" applyFont="1" applyFill="1" applyBorder="1"/>
    <xf numFmtId="165" fontId="12" fillId="16" borderId="3" xfId="0" applyNumberFormat="1" applyFont="1" applyFill="1" applyBorder="1"/>
    <xf numFmtId="0" fontId="1" fillId="12" borderId="10" xfId="0" applyFont="1" applyFill="1" applyBorder="1"/>
    <xf numFmtId="0" fontId="1" fillId="12" borderId="4" xfId="0" applyFont="1" applyFill="1" applyBorder="1"/>
    <xf numFmtId="0" fontId="1" fillId="12" borderId="37" xfId="0" applyFont="1" applyFill="1" applyBorder="1"/>
    <xf numFmtId="164" fontId="13" fillId="16" borderId="3" xfId="0" applyNumberFormat="1" applyFont="1" applyFill="1" applyBorder="1"/>
    <xf numFmtId="164" fontId="0" fillId="16" borderId="0" xfId="0" applyNumberFormat="1" applyFill="1"/>
    <xf numFmtId="164" fontId="1" fillId="16" borderId="6" xfId="0" applyNumberFormat="1" applyFont="1" applyFill="1" applyBorder="1"/>
    <xf numFmtId="164" fontId="2" fillId="16" borderId="3" xfId="0" applyNumberFormat="1" applyFont="1" applyFill="1" applyBorder="1"/>
    <xf numFmtId="165" fontId="5" fillId="16" borderId="5" xfId="0" applyNumberFormat="1" applyFont="1" applyFill="1" applyBorder="1"/>
    <xf numFmtId="0" fontId="0" fillId="16" borderId="3" xfId="0" applyFont="1" applyFill="1" applyBorder="1"/>
    <xf numFmtId="164" fontId="15" fillId="16" borderId="3" xfId="0" applyNumberFormat="1" applyFont="1" applyFill="1" applyBorder="1"/>
    <xf numFmtId="165" fontId="5" fillId="16" borderId="5" xfId="0" applyNumberFormat="1" applyFont="1" applyFill="1" applyBorder="1" applyAlignment="1">
      <alignment horizontal="center"/>
    </xf>
    <xf numFmtId="1" fontId="0" fillId="16" borderId="9" xfId="0" applyNumberFormat="1" applyFont="1" applyFill="1" applyBorder="1" applyAlignment="1">
      <alignment horizontal="center" vertical="center"/>
    </xf>
    <xf numFmtId="164" fontId="1" fillId="16" borderId="6" xfId="0" applyNumberFormat="1" applyFont="1" applyFill="1" applyBorder="1" applyAlignment="1">
      <alignment horizontal="center" vertical="center"/>
    </xf>
    <xf numFmtId="164" fontId="5" fillId="16" borderId="3" xfId="0" applyNumberFormat="1" applyFont="1" applyFill="1" applyBorder="1"/>
    <xf numFmtId="164" fontId="4" fillId="16" borderId="6" xfId="0" applyNumberFormat="1" applyFont="1" applyFill="1" applyBorder="1" applyAlignment="1">
      <alignment horizontal="center" vertical="center"/>
    </xf>
    <xf numFmtId="1" fontId="3" fillId="16" borderId="9" xfId="0" applyNumberFormat="1" applyFont="1" applyFill="1" applyBorder="1" applyAlignment="1">
      <alignment horizontal="center" vertical="center"/>
    </xf>
    <xf numFmtId="165" fontId="3" fillId="16" borderId="3" xfId="0" applyNumberFormat="1" applyFont="1" applyFill="1" applyBorder="1"/>
    <xf numFmtId="165" fontId="7" fillId="16" borderId="5" xfId="0" applyNumberFormat="1" applyFont="1" applyFill="1" applyBorder="1"/>
    <xf numFmtId="0" fontId="0" fillId="16" borderId="3" xfId="0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horizontal="center" vertical="top" wrapText="1"/>
    </xf>
    <xf numFmtId="165" fontId="7" fillId="16" borderId="5" xfId="0" applyNumberFormat="1" applyFont="1" applyFill="1" applyBorder="1" applyAlignment="1">
      <alignment horizontal="center"/>
    </xf>
    <xf numFmtId="165" fontId="7" fillId="16" borderId="3" xfId="0" applyNumberFormat="1" applyFont="1" applyFill="1" applyBorder="1" applyAlignment="1">
      <alignment horizontal="center"/>
    </xf>
    <xf numFmtId="165" fontId="7" fillId="16" borderId="9" xfId="0" applyNumberFormat="1" applyFont="1" applyFill="1" applyBorder="1" applyAlignment="1">
      <alignment horizontal="center"/>
    </xf>
    <xf numFmtId="0" fontId="0" fillId="16" borderId="8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165" fontId="7" fillId="16" borderId="9" xfId="0" applyNumberFormat="1" applyFont="1" applyFill="1" applyBorder="1"/>
    <xf numFmtId="164" fontId="7" fillId="16" borderId="3" xfId="0" applyNumberFormat="1" applyFont="1" applyFill="1" applyBorder="1"/>
    <xf numFmtId="164" fontId="7" fillId="16" borderId="5" xfId="0" applyNumberFormat="1" applyFont="1" applyFill="1" applyBorder="1"/>
    <xf numFmtId="164" fontId="3" fillId="16" borderId="8" xfId="0" applyNumberFormat="1" applyFont="1" applyFill="1" applyBorder="1" applyAlignment="1">
      <alignment horizontal="center" vertical="top"/>
    </xf>
    <xf numFmtId="2" fontId="5" fillId="16" borderId="3" xfId="0" applyNumberFormat="1" applyFont="1" applyFill="1" applyBorder="1" applyAlignment="1">
      <alignment horizontal="center"/>
    </xf>
    <xf numFmtId="165" fontId="0" fillId="16" borderId="6" xfId="0" applyNumberFormat="1" applyFill="1" applyBorder="1" applyAlignment="1">
      <alignment horizontal="center" vertical="center" wrapText="1"/>
    </xf>
    <xf numFmtId="165" fontId="5" fillId="16" borderId="3" xfId="0" applyNumberFormat="1" applyFont="1" applyFill="1" applyBorder="1" applyAlignment="1">
      <alignment horizontal="center"/>
    </xf>
    <xf numFmtId="165" fontId="3" fillId="16" borderId="5" xfId="0" applyNumberFormat="1" applyFont="1" applyFill="1" applyBorder="1"/>
    <xf numFmtId="165" fontId="7" fillId="16" borderId="3" xfId="0" applyNumberFormat="1" applyFont="1" applyFill="1" applyBorder="1" applyAlignment="1"/>
    <xf numFmtId="164" fontId="3" fillId="16" borderId="3" xfId="0" applyNumberFormat="1" applyFont="1" applyFill="1" applyBorder="1" applyAlignment="1"/>
    <xf numFmtId="165" fontId="7" fillId="16" borderId="5" xfId="0" applyNumberFormat="1" applyFont="1" applyFill="1" applyBorder="1" applyAlignment="1"/>
    <xf numFmtId="164" fontId="14" fillId="16" borderId="3" xfId="0" applyNumberFormat="1" applyFont="1" applyFill="1" applyBorder="1" applyAlignment="1"/>
    <xf numFmtId="164" fontId="14" fillId="16" borderId="8" xfId="0" applyNumberFormat="1" applyFont="1" applyFill="1" applyBorder="1" applyAlignment="1"/>
    <xf numFmtId="0" fontId="0" fillId="16" borderId="8" xfId="0" applyFont="1" applyFill="1" applyBorder="1" applyAlignment="1">
      <alignment horizontal="center" vertical="top"/>
    </xf>
    <xf numFmtId="165" fontId="0" fillId="16" borderId="6" xfId="0" applyNumberFormat="1" applyFont="1" applyFill="1" applyBorder="1" applyAlignment="1">
      <alignment horizontal="center" vertical="center"/>
    </xf>
    <xf numFmtId="1" fontId="0" fillId="16" borderId="9" xfId="0" applyNumberFormat="1" applyFill="1" applyBorder="1" applyAlignment="1">
      <alignment horizontal="center" vertical="center"/>
    </xf>
    <xf numFmtId="164" fontId="4" fillId="16" borderId="6" xfId="0" applyNumberFormat="1" applyFont="1" applyFill="1" applyBorder="1"/>
    <xf numFmtId="0" fontId="3" fillId="16" borderId="8" xfId="0" applyFont="1" applyFill="1" applyBorder="1" applyAlignment="1">
      <alignment horizontal="center" vertical="top" wrapText="1"/>
    </xf>
    <xf numFmtId="165" fontId="5" fillId="16" borderId="3" xfId="0" applyNumberFormat="1" applyFont="1" applyFill="1" applyBorder="1" applyAlignment="1"/>
    <xf numFmtId="164" fontId="0" fillId="16" borderId="3" xfId="0" applyNumberFormat="1" applyFont="1" applyFill="1" applyBorder="1" applyAlignment="1"/>
    <xf numFmtId="164" fontId="7" fillId="16" borderId="6" xfId="0" applyNumberFormat="1" applyFont="1" applyFill="1" applyBorder="1"/>
    <xf numFmtId="0" fontId="0" fillId="16" borderId="0" xfId="0" applyFill="1"/>
    <xf numFmtId="0" fontId="0" fillId="11" borderId="3" xfId="0" applyFill="1" applyBorder="1"/>
    <xf numFmtId="1" fontId="0" fillId="11" borderId="3" xfId="0" applyNumberForma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" fontId="0" fillId="0" borderId="13" xfId="0" applyNumberFormat="1" applyBorder="1" applyAlignment="1">
      <alignment horizontal="center"/>
    </xf>
    <xf numFmtId="0" fontId="0" fillId="0" borderId="14" xfId="0" applyBorder="1"/>
    <xf numFmtId="0" fontId="0" fillId="16" borderId="38" xfId="0" applyFill="1" applyBorder="1"/>
    <xf numFmtId="0" fontId="0" fillId="0" borderId="13" xfId="0" applyFill="1" applyBorder="1"/>
    <xf numFmtId="164" fontId="10" fillId="10" borderId="28" xfId="0" applyNumberFormat="1" applyFont="1" applyFill="1" applyBorder="1" applyAlignment="1">
      <alignment horizontal="right"/>
    </xf>
    <xf numFmtId="165" fontId="11" fillId="10" borderId="26" xfId="0" applyNumberFormat="1" applyFont="1" applyFill="1" applyBorder="1" applyAlignment="1">
      <alignment horizontal="right"/>
    </xf>
    <xf numFmtId="164" fontId="10" fillId="10" borderId="26" xfId="0" applyNumberFormat="1" applyFont="1" applyFill="1" applyBorder="1" applyAlignment="1">
      <alignment horizontal="right"/>
    </xf>
    <xf numFmtId="165" fontId="11" fillId="10" borderId="39" xfId="0" applyNumberFormat="1" applyFont="1" applyFill="1" applyBorder="1" applyAlignment="1">
      <alignment horizontal="right"/>
    </xf>
    <xf numFmtId="165" fontId="12" fillId="10" borderId="3" xfId="0" applyNumberFormat="1" applyFont="1" applyFill="1" applyBorder="1"/>
    <xf numFmtId="165" fontId="0" fillId="10" borderId="3" xfId="0" applyNumberFormat="1" applyFill="1" applyBorder="1"/>
    <xf numFmtId="165" fontId="0" fillId="10" borderId="3" xfId="0" applyNumberFormat="1" applyFont="1" applyFill="1" applyBorder="1"/>
    <xf numFmtId="165" fontId="3" fillId="10" borderId="3" xfId="0" applyNumberFormat="1" applyFont="1" applyFill="1" applyBorder="1"/>
    <xf numFmtId="0" fontId="10" fillId="10" borderId="1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/>
    </xf>
    <xf numFmtId="165" fontId="12" fillId="10" borderId="9" xfId="0" applyNumberFormat="1" applyFont="1" applyFill="1" applyBorder="1"/>
    <xf numFmtId="165" fontId="0" fillId="10" borderId="9" xfId="0" applyNumberFormat="1" applyFill="1" applyBorder="1"/>
    <xf numFmtId="165" fontId="0" fillId="10" borderId="9" xfId="0" applyNumberFormat="1" applyFont="1" applyFill="1" applyBorder="1"/>
    <xf numFmtId="165" fontId="3" fillId="10" borderId="8" xfId="0" applyNumberFormat="1" applyFont="1" applyFill="1" applyBorder="1"/>
    <xf numFmtId="165" fontId="3" fillId="10" borderId="9" xfId="0" applyNumberFormat="1" applyFont="1" applyFill="1" applyBorder="1"/>
    <xf numFmtId="164" fontId="0" fillId="12" borderId="3" xfId="0" applyNumberFormat="1" applyFill="1" applyBorder="1"/>
    <xf numFmtId="164" fontId="0" fillId="10" borderId="8" xfId="0" applyNumberFormat="1" applyFill="1" applyBorder="1"/>
    <xf numFmtId="164" fontId="12" fillId="10" borderId="8" xfId="0" applyNumberFormat="1" applyFont="1" applyFill="1" applyBorder="1"/>
    <xf numFmtId="164" fontId="0" fillId="10" borderId="8" xfId="0" applyNumberFormat="1" applyFont="1" applyFill="1" applyBorder="1"/>
    <xf numFmtId="164" fontId="3" fillId="10" borderId="8" xfId="0" applyNumberFormat="1" applyFont="1" applyFill="1" applyBorder="1"/>
    <xf numFmtId="164" fontId="12" fillId="10" borderId="3" xfId="0" applyNumberFormat="1" applyFont="1" applyFill="1" applyBorder="1"/>
    <xf numFmtId="164" fontId="0" fillId="10" borderId="3" xfId="0" applyNumberFormat="1" applyFill="1" applyBorder="1"/>
    <xf numFmtId="164" fontId="0" fillId="10" borderId="3" xfId="0" applyNumberFormat="1" applyFont="1" applyFill="1" applyBorder="1"/>
    <xf numFmtId="164" fontId="3" fillId="10" borderId="3" xfId="0" applyNumberFormat="1" applyFont="1" applyFill="1" applyBorder="1"/>
    <xf numFmtId="164" fontId="0" fillId="17" borderId="3" xfId="0" applyNumberFormat="1" applyFill="1" applyBorder="1"/>
    <xf numFmtId="165" fontId="12" fillId="10" borderId="6" xfId="0" applyNumberFormat="1" applyFont="1" applyFill="1" applyBorder="1"/>
    <xf numFmtId="165" fontId="0" fillId="10" borderId="6" xfId="0" applyNumberFormat="1" applyFont="1" applyFill="1" applyBorder="1"/>
    <xf numFmtId="165" fontId="3" fillId="10" borderId="6" xfId="0" applyNumberFormat="1" applyFont="1" applyFill="1" applyBorder="1"/>
    <xf numFmtId="164" fontId="10" fillId="10" borderId="40" xfId="0" applyNumberFormat="1" applyFont="1" applyFill="1" applyBorder="1" applyAlignment="1">
      <alignment horizontal="right"/>
    </xf>
    <xf numFmtId="165" fontId="0" fillId="12" borderId="8" xfId="0" applyNumberFormat="1" applyFill="1" applyBorder="1"/>
    <xf numFmtId="165" fontId="0" fillId="12" borderId="9" xfId="0" applyNumberFormat="1" applyFill="1" applyBorder="1"/>
    <xf numFmtId="165" fontId="0" fillId="12" borderId="8" xfId="0" applyNumberFormat="1" applyFont="1" applyFill="1" applyBorder="1"/>
    <xf numFmtId="165" fontId="3" fillId="12" borderId="8" xfId="0" applyNumberFormat="1" applyFont="1" applyFill="1" applyBorder="1"/>
    <xf numFmtId="165" fontId="3" fillId="12" borderId="9" xfId="0" applyNumberFormat="1" applyFont="1" applyFill="1" applyBorder="1"/>
    <xf numFmtId="164" fontId="0" fillId="10" borderId="6" xfId="0" applyNumberFormat="1" applyFill="1" applyBorder="1"/>
    <xf numFmtId="164" fontId="12" fillId="10" borderId="6" xfId="0" applyNumberFormat="1" applyFont="1" applyFill="1" applyBorder="1"/>
    <xf numFmtId="164" fontId="12" fillId="10" borderId="9" xfId="0" applyNumberFormat="1" applyFont="1" applyFill="1" applyBorder="1"/>
    <xf numFmtId="164" fontId="0" fillId="10" borderId="9" xfId="0" applyNumberFormat="1" applyFill="1" applyBorder="1"/>
    <xf numFmtId="164" fontId="0" fillId="10" borderId="6" xfId="0" applyNumberFormat="1" applyFont="1" applyFill="1" applyBorder="1"/>
    <xf numFmtId="164" fontId="0" fillId="10" borderId="9" xfId="0" applyNumberFormat="1" applyFont="1" applyFill="1" applyBorder="1"/>
    <xf numFmtId="164" fontId="8" fillId="16" borderId="3" xfId="0" applyNumberFormat="1" applyFont="1" applyFill="1" applyBorder="1"/>
    <xf numFmtId="1" fontId="0" fillId="0" borderId="3" xfId="0" applyNumberFormat="1" applyBorder="1"/>
    <xf numFmtId="0" fontId="0" fillId="11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/>
    <xf numFmtId="164" fontId="14" fillId="4" borderId="3" xfId="0" applyNumberFormat="1" applyFont="1" applyFill="1" applyBorder="1" applyAlignment="1">
      <alignment horizontal="center"/>
    </xf>
    <xf numFmtId="164" fontId="14" fillId="6" borderId="3" xfId="0" applyNumberFormat="1" applyFont="1" applyFill="1" applyBorder="1"/>
    <xf numFmtId="0" fontId="0" fillId="2" borderId="3" xfId="0" applyFill="1" applyBorder="1"/>
    <xf numFmtId="0" fontId="0" fillId="2" borderId="5" xfId="0" applyFill="1" applyBorder="1"/>
    <xf numFmtId="1" fontId="3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164" fontId="14" fillId="13" borderId="8" xfId="0" applyNumberFormat="1" applyFont="1" applyFill="1" applyBorder="1"/>
    <xf numFmtId="0" fontId="10" fillId="18" borderId="2" xfId="0" applyFont="1" applyFill="1" applyBorder="1" applyAlignment="1">
      <alignment horizontal="left"/>
    </xf>
    <xf numFmtId="165" fontId="11" fillId="10" borderId="27" xfId="0" applyNumberFormat="1" applyFont="1" applyFill="1" applyBorder="1" applyAlignment="1">
      <alignment horizontal="right"/>
    </xf>
    <xf numFmtId="165" fontId="3" fillId="10" borderId="5" xfId="0" applyNumberFormat="1" applyFont="1" applyFill="1" applyBorder="1"/>
    <xf numFmtId="165" fontId="12" fillId="16" borderId="5" xfId="0" applyNumberFormat="1" applyFont="1" applyFill="1" applyBorder="1"/>
    <xf numFmtId="165" fontId="0" fillId="10" borderId="5" xfId="0" applyNumberFormat="1" applyFill="1" applyBorder="1"/>
    <xf numFmtId="165" fontId="0" fillId="10" borderId="5" xfId="0" applyNumberFormat="1" applyFont="1" applyFill="1" applyBorder="1"/>
    <xf numFmtId="165" fontId="0" fillId="16" borderId="5" xfId="0" applyNumberFormat="1" applyFont="1" applyFill="1" applyBorder="1"/>
    <xf numFmtId="165" fontId="12" fillId="10" borderId="5" xfId="0" applyNumberFormat="1" applyFont="1" applyFill="1" applyBorder="1"/>
    <xf numFmtId="165" fontId="3" fillId="18" borderId="3" xfId="0" applyNumberFormat="1" applyFont="1" applyFill="1" applyBorder="1"/>
    <xf numFmtId="165" fontId="0" fillId="18" borderId="3" xfId="0" applyNumberFormat="1" applyFill="1" applyBorder="1"/>
    <xf numFmtId="165" fontId="12" fillId="18" borderId="3" xfId="0" applyNumberFormat="1" applyFont="1" applyFill="1" applyBorder="1"/>
    <xf numFmtId="165" fontId="0" fillId="18" borderId="3" xfId="0" applyNumberFormat="1" applyFont="1" applyFill="1" applyBorder="1"/>
    <xf numFmtId="0" fontId="10" fillId="18" borderId="1" xfId="0" applyFont="1" applyFill="1" applyBorder="1" applyAlignment="1">
      <alignment horizontal="left"/>
    </xf>
    <xf numFmtId="164" fontId="10" fillId="18" borderId="28" xfId="0" applyNumberFormat="1" applyFont="1" applyFill="1" applyBorder="1" applyAlignment="1">
      <alignment horizontal="right"/>
    </xf>
    <xf numFmtId="165" fontId="11" fillId="18" borderId="26" xfId="0" applyNumberFormat="1" applyFont="1" applyFill="1" applyBorder="1" applyAlignment="1">
      <alignment horizontal="right"/>
    </xf>
    <xf numFmtId="164" fontId="10" fillId="18" borderId="26" xfId="0" applyNumberFormat="1" applyFont="1" applyFill="1" applyBorder="1" applyAlignment="1">
      <alignment horizontal="right"/>
    </xf>
    <xf numFmtId="165" fontId="11" fillId="18" borderId="27" xfId="0" applyNumberFormat="1" applyFont="1" applyFill="1" applyBorder="1" applyAlignment="1">
      <alignment horizontal="right"/>
    </xf>
    <xf numFmtId="164" fontId="3" fillId="18" borderId="3" xfId="0" applyNumberFormat="1" applyFont="1" applyFill="1" applyBorder="1"/>
    <xf numFmtId="164" fontId="0" fillId="18" borderId="3" xfId="0" applyNumberFormat="1" applyFont="1" applyFill="1" applyBorder="1"/>
    <xf numFmtId="164" fontId="12" fillId="18" borderId="3" xfId="0" applyNumberFormat="1" applyFont="1" applyFill="1" applyBorder="1"/>
    <xf numFmtId="164" fontId="0" fillId="18" borderId="3" xfId="0" applyNumberFormat="1" applyFill="1" applyBorder="1"/>
    <xf numFmtId="164" fontId="16" fillId="10" borderId="8" xfId="0" applyNumberFormat="1" applyFont="1" applyFill="1" applyBorder="1"/>
    <xf numFmtId="164" fontId="17" fillId="19" borderId="6" xfId="0" applyNumberFormat="1" applyFont="1" applyFill="1" applyBorder="1"/>
    <xf numFmtId="164" fontId="18" fillId="12" borderId="4" xfId="0" applyNumberFormat="1" applyFont="1" applyFill="1" applyBorder="1"/>
    <xf numFmtId="164" fontId="18" fillId="12" borderId="8" xfId="0" applyNumberFormat="1" applyFont="1" applyFill="1" applyBorder="1"/>
    <xf numFmtId="164" fontId="3" fillId="16" borderId="10" xfId="0" applyNumberFormat="1" applyFont="1" applyFill="1" applyBorder="1"/>
    <xf numFmtId="164" fontId="5" fillId="16" borderId="5" xfId="0" applyNumberFormat="1" applyFont="1" applyFill="1" applyBorder="1"/>
    <xf numFmtId="164" fontId="6" fillId="16" borderId="3" xfId="0" applyNumberFormat="1" applyFont="1" applyFill="1" applyBorder="1"/>
    <xf numFmtId="0" fontId="1" fillId="13" borderId="6" xfId="0" applyFont="1" applyFill="1" applyBorder="1"/>
    <xf numFmtId="0" fontId="1" fillId="13" borderId="33" xfId="0" applyFont="1" applyFill="1" applyBorder="1"/>
    <xf numFmtId="164" fontId="10" fillId="12" borderId="41" xfId="0" applyNumberFormat="1" applyFont="1" applyFill="1" applyBorder="1" applyAlignment="1">
      <alignment horizontal="right"/>
    </xf>
    <xf numFmtId="165" fontId="11" fillId="12" borderId="42" xfId="0" applyNumberFormat="1" applyFont="1" applyFill="1" applyBorder="1" applyAlignment="1">
      <alignment horizontal="right"/>
    </xf>
    <xf numFmtId="164" fontId="10" fillId="12" borderId="42" xfId="0" applyNumberFormat="1" applyFont="1" applyFill="1" applyBorder="1" applyAlignment="1">
      <alignment horizontal="right"/>
    </xf>
    <xf numFmtId="165" fontId="11" fillId="12" borderId="43" xfId="0" applyNumberFormat="1" applyFont="1" applyFill="1" applyBorder="1" applyAlignment="1">
      <alignment horizontal="right"/>
    </xf>
    <xf numFmtId="164" fontId="10" fillId="18" borderId="40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5" borderId="5" xfId="0" applyFont="1" applyFill="1" applyBorder="1"/>
    <xf numFmtId="0" fontId="0" fillId="7" borderId="3" xfId="0" applyFont="1" applyFill="1" applyBorder="1"/>
    <xf numFmtId="0" fontId="0" fillId="7" borderId="5" xfId="0" applyFont="1" applyFill="1" applyBorder="1"/>
    <xf numFmtId="164" fontId="1" fillId="0" borderId="19" xfId="0" applyNumberFormat="1" applyFont="1" applyBorder="1"/>
    <xf numFmtId="0" fontId="10" fillId="12" borderId="30" xfId="0" applyFont="1" applyFill="1" applyBorder="1" applyAlignment="1">
      <alignment horizontal="left"/>
    </xf>
    <xf numFmtId="0" fontId="10" fillId="12" borderId="31" xfId="0" applyFont="1" applyFill="1" applyBorder="1" applyAlignment="1">
      <alignment horizontal="left"/>
    </xf>
    <xf numFmtId="0" fontId="10" fillId="12" borderId="32" xfId="0" applyFont="1" applyFill="1" applyBorder="1" applyAlignment="1">
      <alignment horizontal="left"/>
    </xf>
  </cellXfs>
  <cellStyles count="2">
    <cellStyle name="Standard" xfId="0" builtinId="0"/>
    <cellStyle name="Standard 4" xfId="1" xr:uid="{A270CE95-33C1-4E4F-8048-80115B31CD3D}"/>
  </cellStyles>
  <dxfs count="1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B765-72D3-47EA-ACB0-6D2287891BEC}">
  <dimension ref="A1:CD73"/>
  <sheetViews>
    <sheetView topLeftCell="AT13" zoomScaleNormal="100" workbookViewId="0">
      <selection activeCell="BS28" sqref="BS28"/>
    </sheetView>
  </sheetViews>
  <sheetFormatPr baseColWidth="10" defaultRowHeight="15" x14ac:dyDescent="0.25"/>
  <cols>
    <col min="1" max="1" width="23" customWidth="1"/>
    <col min="2" max="2" width="13.85546875" customWidth="1"/>
    <col min="3" max="3" width="22.85546875" customWidth="1"/>
    <col min="5" max="7" width="7.7109375" customWidth="1"/>
    <col min="8" max="8" width="5.140625" style="56" bestFit="1" customWidth="1"/>
    <col min="9" max="9" width="7.7109375" customWidth="1"/>
    <col min="10" max="10" width="5.140625" style="56" bestFit="1" customWidth="1"/>
    <col min="11" max="11" width="7.7109375" customWidth="1"/>
    <col min="12" max="12" width="5.140625" style="56" bestFit="1" customWidth="1"/>
    <col min="13" max="13" width="9.28515625" bestFit="1" customWidth="1"/>
    <col min="14" max="14" width="5.140625" style="56" bestFit="1" customWidth="1"/>
    <col min="15" max="15" width="8.42578125" customWidth="1"/>
    <col min="16" max="16" width="6.140625" style="83" customWidth="1"/>
    <col min="17" max="17" width="7.28515625" bestFit="1" customWidth="1"/>
    <col min="18" max="18" width="6.140625" style="56" bestFit="1" customWidth="1"/>
    <col min="19" max="19" width="6.140625" style="56" customWidth="1"/>
    <col min="20" max="20" width="8.85546875" bestFit="1" customWidth="1"/>
    <col min="21" max="21" width="6.140625" style="56" bestFit="1" customWidth="1"/>
    <col min="22" max="22" width="8.5703125" customWidth="1"/>
    <col min="23" max="23" width="7.140625" style="56" customWidth="1"/>
    <col min="24" max="24" width="7.5703125" customWidth="1"/>
    <col min="25" max="25" width="7.140625" style="56" customWidth="1"/>
    <col min="26" max="27" width="7.140625" customWidth="1"/>
    <col min="28" max="28" width="7.140625" style="56" customWidth="1"/>
    <col min="29" max="29" width="8.5703125" style="56" customWidth="1"/>
    <col min="30" max="30" width="7.140625" style="56" customWidth="1"/>
    <col min="31" max="31" width="8" style="56" customWidth="1"/>
    <col min="32" max="40" width="7.140625" style="56" customWidth="1"/>
    <col min="41" max="41" width="8.42578125" bestFit="1" customWidth="1"/>
    <col min="42" max="42" width="4" bestFit="1" customWidth="1"/>
    <col min="43" max="44" width="7.140625" customWidth="1"/>
    <col min="45" max="45" width="10.85546875" bestFit="1" customWidth="1"/>
    <col min="46" max="47" width="7.140625" customWidth="1"/>
    <col min="48" max="48" width="7.140625" bestFit="1" customWidth="1"/>
    <col min="49" max="49" width="8.140625" bestFit="1" customWidth="1"/>
    <col min="50" max="56" width="8.140625" customWidth="1"/>
    <col min="57" max="57" width="10.140625" customWidth="1"/>
    <col min="58" max="70" width="8.140625" customWidth="1"/>
    <col min="72" max="72" width="11.42578125" style="319"/>
    <col min="73" max="73" width="15.28515625" bestFit="1" customWidth="1"/>
    <col min="75" max="75" width="20.140625" bestFit="1" customWidth="1"/>
  </cols>
  <sheetData>
    <row r="1" spans="1:82" ht="15" customHeight="1" thickBot="1" x14ac:dyDescent="0.3">
      <c r="A1" s="161" t="s">
        <v>0</v>
      </c>
    </row>
    <row r="2" spans="1:82" s="2" customFormat="1" ht="15.75" x14ac:dyDescent="0.25">
      <c r="E2" s="33" t="s">
        <v>135</v>
      </c>
      <c r="F2" s="34"/>
      <c r="G2" s="34"/>
      <c r="H2" s="57"/>
      <c r="I2" s="34"/>
      <c r="J2" s="57"/>
      <c r="K2" s="34"/>
      <c r="L2" s="57"/>
      <c r="M2" s="34"/>
      <c r="N2" s="66"/>
      <c r="O2" s="36" t="s">
        <v>140</v>
      </c>
      <c r="P2" s="84"/>
      <c r="Q2" s="37"/>
      <c r="R2" s="70"/>
      <c r="S2" s="70"/>
      <c r="T2" s="37"/>
      <c r="U2" s="70"/>
      <c r="V2" s="38" t="s">
        <v>167</v>
      </c>
      <c r="W2" s="73"/>
      <c r="X2" s="39"/>
      <c r="Y2" s="73"/>
      <c r="Z2" s="39"/>
      <c r="AA2" s="39"/>
      <c r="AB2" s="73"/>
      <c r="AC2" s="222" t="s">
        <v>169</v>
      </c>
      <c r="AD2" s="223"/>
      <c r="AE2" s="223"/>
      <c r="AF2" s="224"/>
      <c r="AG2" s="224"/>
      <c r="AH2" s="224"/>
      <c r="AI2" s="224"/>
      <c r="AJ2" s="224"/>
      <c r="AK2" s="224"/>
      <c r="AL2" s="224"/>
      <c r="AM2" s="224"/>
      <c r="AN2" s="224"/>
      <c r="AO2" s="341" t="s">
        <v>185</v>
      </c>
      <c r="AP2" s="342"/>
      <c r="AQ2" s="342"/>
      <c r="AR2" s="342"/>
      <c r="AS2" s="342"/>
      <c r="AT2" s="342"/>
      <c r="AU2" s="342"/>
      <c r="AV2" s="342"/>
      <c r="AW2" s="343"/>
      <c r="AX2" s="579" t="s">
        <v>186</v>
      </c>
      <c r="AY2" s="580"/>
      <c r="AZ2" s="580"/>
      <c r="BA2" s="580"/>
      <c r="BB2" s="580"/>
      <c r="BC2" s="580"/>
      <c r="BD2" s="581"/>
      <c r="BE2" s="491" t="s">
        <v>190</v>
      </c>
      <c r="BF2" s="492"/>
      <c r="BG2" s="492"/>
      <c r="BH2" s="492"/>
      <c r="BI2" s="492"/>
      <c r="BJ2" s="492"/>
      <c r="BK2" s="492"/>
      <c r="BL2" s="551" t="s">
        <v>191</v>
      </c>
      <c r="BM2" s="539"/>
      <c r="BN2" s="539"/>
      <c r="BO2" s="539"/>
      <c r="BP2" s="539"/>
      <c r="BQ2" s="539"/>
      <c r="BR2" s="539"/>
      <c r="BS2" s="337" t="s">
        <v>99</v>
      </c>
      <c r="BT2" s="320"/>
    </row>
    <row r="3" spans="1:82" s="2" customFormat="1" ht="15.75" x14ac:dyDescent="0.25">
      <c r="A3" s="3" t="s">
        <v>1</v>
      </c>
      <c r="B3" s="3" t="s">
        <v>2</v>
      </c>
      <c r="C3" s="3" t="s">
        <v>3</v>
      </c>
      <c r="D3" s="15" t="s">
        <v>29</v>
      </c>
      <c r="E3" s="18" t="s">
        <v>97</v>
      </c>
      <c r="F3" s="8" t="s">
        <v>136</v>
      </c>
      <c r="G3" s="8" t="s">
        <v>164</v>
      </c>
      <c r="H3" s="58" t="s">
        <v>142</v>
      </c>
      <c r="I3" s="8" t="s">
        <v>137</v>
      </c>
      <c r="J3" s="58" t="s">
        <v>142</v>
      </c>
      <c r="K3" s="8" t="s">
        <v>138</v>
      </c>
      <c r="L3" s="58" t="s">
        <v>142</v>
      </c>
      <c r="M3" s="8" t="s">
        <v>139</v>
      </c>
      <c r="N3" s="58" t="s">
        <v>142</v>
      </c>
      <c r="O3" s="23" t="s">
        <v>97</v>
      </c>
      <c r="P3" s="85" t="s">
        <v>142</v>
      </c>
      <c r="Q3" s="24" t="s">
        <v>141</v>
      </c>
      <c r="R3" s="71" t="s">
        <v>142</v>
      </c>
      <c r="S3" s="71" t="s">
        <v>164</v>
      </c>
      <c r="T3" s="24" t="s">
        <v>98</v>
      </c>
      <c r="U3" s="72" t="s">
        <v>142</v>
      </c>
      <c r="V3" s="27" t="s">
        <v>97</v>
      </c>
      <c r="W3" s="74" t="s">
        <v>142</v>
      </c>
      <c r="X3" s="28" t="s">
        <v>141</v>
      </c>
      <c r="Y3" s="74" t="s">
        <v>142</v>
      </c>
      <c r="Z3" s="74" t="s">
        <v>164</v>
      </c>
      <c r="AA3" s="28" t="s">
        <v>98</v>
      </c>
      <c r="AB3" s="214" t="s">
        <v>142</v>
      </c>
      <c r="AC3" s="226" t="s">
        <v>97</v>
      </c>
      <c r="AD3" s="227" t="s">
        <v>142</v>
      </c>
      <c r="AE3" s="228" t="s">
        <v>170</v>
      </c>
      <c r="AF3" s="227" t="s">
        <v>142</v>
      </c>
      <c r="AG3" s="228" t="s">
        <v>141</v>
      </c>
      <c r="AH3" s="227" t="s">
        <v>142</v>
      </c>
      <c r="AI3" s="227" t="s">
        <v>172</v>
      </c>
      <c r="AJ3" s="228" t="s">
        <v>98</v>
      </c>
      <c r="AK3" s="227" t="s">
        <v>142</v>
      </c>
      <c r="AL3" s="228" t="s">
        <v>173</v>
      </c>
      <c r="AM3" s="228" t="s">
        <v>171</v>
      </c>
      <c r="AN3" s="308" t="s">
        <v>142</v>
      </c>
      <c r="AO3" s="338" t="s">
        <v>97</v>
      </c>
      <c r="AP3" s="305" t="s">
        <v>142</v>
      </c>
      <c r="AQ3" s="305" t="s">
        <v>141</v>
      </c>
      <c r="AR3" s="305" t="s">
        <v>142</v>
      </c>
      <c r="AS3" s="305" t="s">
        <v>164</v>
      </c>
      <c r="AT3" s="305" t="s">
        <v>98</v>
      </c>
      <c r="AU3" s="305" t="s">
        <v>142</v>
      </c>
      <c r="AV3" s="305"/>
      <c r="AW3" s="339"/>
      <c r="AX3" s="422" t="s">
        <v>97</v>
      </c>
      <c r="AY3" s="423" t="s">
        <v>142</v>
      </c>
      <c r="AZ3" s="423" t="s">
        <v>187</v>
      </c>
      <c r="BA3" s="423" t="s">
        <v>142</v>
      </c>
      <c r="BB3" s="423" t="s">
        <v>164</v>
      </c>
      <c r="BC3" s="423" t="s">
        <v>98</v>
      </c>
      <c r="BD3" s="424" t="s">
        <v>142</v>
      </c>
      <c r="BE3" s="483" t="s">
        <v>97</v>
      </c>
      <c r="BF3" s="484" t="s">
        <v>142</v>
      </c>
      <c r="BG3" s="485" t="s">
        <v>141</v>
      </c>
      <c r="BH3" s="484" t="s">
        <v>142</v>
      </c>
      <c r="BI3" s="484" t="s">
        <v>164</v>
      </c>
      <c r="BJ3" s="485" t="s">
        <v>98</v>
      </c>
      <c r="BK3" s="540" t="s">
        <v>142</v>
      </c>
      <c r="BL3" s="552" t="s">
        <v>97</v>
      </c>
      <c r="BM3" s="553" t="s">
        <v>142</v>
      </c>
      <c r="BN3" s="554" t="s">
        <v>141</v>
      </c>
      <c r="BO3" s="553" t="s">
        <v>142</v>
      </c>
      <c r="BP3" s="553" t="s">
        <v>164</v>
      </c>
      <c r="BQ3" s="554" t="s">
        <v>98</v>
      </c>
      <c r="BR3" s="555" t="s">
        <v>142</v>
      </c>
      <c r="BS3" s="17" t="s">
        <v>165</v>
      </c>
      <c r="BT3" s="321" t="s">
        <v>100</v>
      </c>
    </row>
    <row r="4" spans="1:82" s="2" customFormat="1" x14ac:dyDescent="0.25">
      <c r="A4" s="256" t="s">
        <v>174</v>
      </c>
      <c r="B4" s="46" t="s">
        <v>175</v>
      </c>
      <c r="C4" s="46" t="s">
        <v>175</v>
      </c>
      <c r="D4" s="46">
        <v>2010</v>
      </c>
      <c r="E4" s="109"/>
      <c r="F4" s="8"/>
      <c r="G4" s="8"/>
      <c r="H4" s="58"/>
      <c r="I4" s="8"/>
      <c r="J4" s="58"/>
      <c r="K4" s="8"/>
      <c r="L4" s="58"/>
      <c r="M4" s="8"/>
      <c r="N4" s="241"/>
      <c r="O4" s="23"/>
      <c r="P4" s="85"/>
      <c r="Q4" s="24"/>
      <c r="R4" s="71"/>
      <c r="S4" s="71"/>
      <c r="T4" s="24"/>
      <c r="U4" s="72"/>
      <c r="V4" s="27"/>
      <c r="W4" s="242"/>
      <c r="X4" s="28"/>
      <c r="Y4" s="74"/>
      <c r="Z4" s="74"/>
      <c r="AA4" s="28"/>
      <c r="AB4" s="214"/>
      <c r="AC4" s="255">
        <v>38.71</v>
      </c>
      <c r="AD4" s="231"/>
      <c r="AE4" s="240">
        <v>3.43</v>
      </c>
      <c r="AF4" s="227"/>
      <c r="AG4" s="233">
        <v>38.71</v>
      </c>
      <c r="AH4" s="238">
        <v>5.7</v>
      </c>
      <c r="AI4" s="233">
        <f t="shared" ref="AI4:AI9" si="0">AC4+AG4</f>
        <v>77.42</v>
      </c>
      <c r="AJ4" s="233">
        <v>42.83</v>
      </c>
      <c r="AK4" s="238">
        <v>5.7</v>
      </c>
      <c r="AL4" s="233">
        <f>AE4+AJ4</f>
        <v>46.26</v>
      </c>
      <c r="AM4" s="233">
        <v>42.38</v>
      </c>
      <c r="AN4" s="303">
        <v>5.7</v>
      </c>
      <c r="AO4" s="298">
        <v>38.69</v>
      </c>
      <c r="AP4" s="299"/>
      <c r="AQ4" s="300">
        <v>44.14</v>
      </c>
      <c r="AR4" s="299">
        <v>6.3</v>
      </c>
      <c r="AS4" s="284">
        <f>AQ4+AO4</f>
        <v>82.83</v>
      </c>
      <c r="AT4" s="284">
        <v>44.424999999999997</v>
      </c>
      <c r="AU4" s="283">
        <v>6.9</v>
      </c>
      <c r="AV4" s="283"/>
      <c r="AW4" s="285"/>
      <c r="AX4" s="499">
        <v>38.555</v>
      </c>
      <c r="AY4" s="419"/>
      <c r="AZ4" s="499">
        <v>42.604999999999997</v>
      </c>
      <c r="BA4" s="419">
        <v>6.3</v>
      </c>
      <c r="BB4" s="499">
        <f>AX4+AZ4</f>
        <v>81.16</v>
      </c>
      <c r="BC4" s="499">
        <v>43.234999999999999</v>
      </c>
      <c r="BD4" s="419">
        <v>8.8000000000000007</v>
      </c>
      <c r="BE4" s="503">
        <v>38.645000000000003</v>
      </c>
      <c r="BF4" s="507"/>
      <c r="BG4" s="507">
        <v>40.840000000000003</v>
      </c>
      <c r="BH4" s="490">
        <v>6.3</v>
      </c>
      <c r="BI4" s="505">
        <f t="shared" ref="BI4:BI15" si="1">BG4+BE4</f>
        <v>79.485000000000014</v>
      </c>
      <c r="BJ4" s="507">
        <v>43.12</v>
      </c>
      <c r="BK4" s="541">
        <v>6.9</v>
      </c>
      <c r="BL4" s="547"/>
      <c r="BM4" s="547"/>
      <c r="BN4" s="547"/>
      <c r="BO4" s="547"/>
      <c r="BP4" s="547"/>
      <c r="BQ4" s="547"/>
      <c r="BR4" s="547"/>
      <c r="BS4" s="51">
        <f>AO4+AC4+AQ4+AT4</f>
        <v>165.965</v>
      </c>
      <c r="BT4" s="321"/>
    </row>
    <row r="5" spans="1:82" ht="15.75" x14ac:dyDescent="0.25">
      <c r="A5" s="46" t="s">
        <v>36</v>
      </c>
      <c r="B5" s="46" t="s">
        <v>37</v>
      </c>
      <c r="C5" s="46" t="s">
        <v>6</v>
      </c>
      <c r="D5" s="47">
        <v>2009</v>
      </c>
      <c r="E5" s="109"/>
      <c r="F5" s="110"/>
      <c r="G5" s="110"/>
      <c r="H5" s="118"/>
      <c r="I5" s="110"/>
      <c r="J5" s="118"/>
      <c r="K5" s="110"/>
      <c r="L5" s="119"/>
      <c r="M5" s="110"/>
      <c r="N5" s="120"/>
      <c r="O5" s="134">
        <v>39.195</v>
      </c>
      <c r="P5" s="86"/>
      <c r="Q5" s="97">
        <v>45.63</v>
      </c>
      <c r="R5" s="135">
        <v>8.5</v>
      </c>
      <c r="S5" s="136">
        <f>O5+Q5</f>
        <v>84.825000000000003</v>
      </c>
      <c r="T5" s="97">
        <v>0</v>
      </c>
      <c r="U5" s="137">
        <v>0</v>
      </c>
      <c r="V5" s="188"/>
      <c r="W5" s="208"/>
      <c r="X5" s="189"/>
      <c r="Y5" s="190"/>
      <c r="Z5" s="189"/>
      <c r="AA5" s="189"/>
      <c r="AB5" s="215"/>
      <c r="AC5" s="369">
        <v>40.844999999999999</v>
      </c>
      <c r="AD5" s="231"/>
      <c r="AE5" s="412">
        <v>40.97</v>
      </c>
      <c r="AF5" s="231"/>
      <c r="AG5" s="412">
        <v>46.134999999999998</v>
      </c>
      <c r="AH5" s="371">
        <v>8</v>
      </c>
      <c r="AI5" s="375">
        <f t="shared" si="0"/>
        <v>86.97999999999999</v>
      </c>
      <c r="AJ5" s="380">
        <v>46.034999999999997</v>
      </c>
      <c r="AK5" s="371">
        <v>8.9</v>
      </c>
      <c r="AL5" s="375">
        <f>AE5+AJ5</f>
        <v>87.004999999999995</v>
      </c>
      <c r="AM5" s="233">
        <v>5.1449999999999996</v>
      </c>
      <c r="AN5" s="303">
        <v>1.5</v>
      </c>
      <c r="AO5" s="414">
        <v>41.09</v>
      </c>
      <c r="AP5" s="307"/>
      <c r="AQ5" s="301">
        <v>24.09</v>
      </c>
      <c r="AR5" s="302">
        <v>5.5</v>
      </c>
      <c r="AS5" s="284">
        <f>AQ5+AO5</f>
        <v>65.180000000000007</v>
      </c>
      <c r="AT5" s="284"/>
      <c r="AU5" s="283"/>
      <c r="AV5" s="283"/>
      <c r="AW5" s="285"/>
      <c r="AX5" s="425">
        <v>41.454999999999998</v>
      </c>
      <c r="AY5" s="360"/>
      <c r="AZ5" s="361">
        <v>5.57</v>
      </c>
      <c r="BA5" s="360">
        <v>1.5</v>
      </c>
      <c r="BB5" s="419">
        <f t="shared" ref="BB5:BB41" si="2">AX5+AZ5</f>
        <v>47.024999999999999</v>
      </c>
      <c r="BC5" s="419"/>
      <c r="BD5" s="419"/>
      <c r="BE5" s="500">
        <v>40.049999999999997</v>
      </c>
      <c r="BF5" s="505"/>
      <c r="BG5" s="505">
        <v>45.784999999999997</v>
      </c>
      <c r="BH5" s="382">
        <v>8</v>
      </c>
      <c r="BI5" s="505">
        <f t="shared" si="1"/>
        <v>85.834999999999994</v>
      </c>
      <c r="BJ5" s="524">
        <v>46.48</v>
      </c>
      <c r="BK5" s="383">
        <v>8</v>
      </c>
      <c r="BL5" s="548"/>
      <c r="BM5" s="548"/>
      <c r="BN5" s="548"/>
      <c r="BO5" s="548"/>
      <c r="BP5" s="548"/>
      <c r="BQ5" s="548"/>
      <c r="BR5" s="548"/>
      <c r="BS5" s="427">
        <f>AX5+AO5+AG5+BJ5</f>
        <v>175.16</v>
      </c>
      <c r="BT5" s="398">
        <v>1</v>
      </c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ht="15.75" x14ac:dyDescent="0.25">
      <c r="A6" s="46" t="s">
        <v>31</v>
      </c>
      <c r="B6" s="46" t="s">
        <v>30</v>
      </c>
      <c r="C6" s="46" t="s">
        <v>4</v>
      </c>
      <c r="D6" s="47">
        <v>2009</v>
      </c>
      <c r="E6" s="105"/>
      <c r="F6" s="106"/>
      <c r="G6" s="106"/>
      <c r="H6" s="118"/>
      <c r="I6" s="106"/>
      <c r="J6" s="118"/>
      <c r="K6" s="106"/>
      <c r="L6" s="119"/>
      <c r="M6" s="106"/>
      <c r="N6" s="120"/>
      <c r="O6" s="138">
        <v>39.975000000000001</v>
      </c>
      <c r="P6" s="87"/>
      <c r="Q6" s="94">
        <v>42.32</v>
      </c>
      <c r="R6" s="135">
        <v>7</v>
      </c>
      <c r="S6" s="136">
        <f t="shared" ref="S6:S40" si="3">O6+Q6</f>
        <v>82.295000000000002</v>
      </c>
      <c r="T6" s="386">
        <v>46.68</v>
      </c>
      <c r="U6" s="432">
        <v>8.1999999999999993</v>
      </c>
      <c r="V6" s="414">
        <v>40.69</v>
      </c>
      <c r="W6" s="208"/>
      <c r="X6" s="370">
        <v>47.07</v>
      </c>
      <c r="Y6" s="435">
        <v>8.1999999999999993</v>
      </c>
      <c r="Z6" s="370">
        <f>V6+X6</f>
        <v>87.759999999999991</v>
      </c>
      <c r="AA6" s="370">
        <v>47.024999999999999</v>
      </c>
      <c r="AB6" s="565">
        <v>8.1999999999999993</v>
      </c>
      <c r="AC6" s="381">
        <v>40.520000000000003</v>
      </c>
      <c r="AD6" s="231"/>
      <c r="AE6" s="412">
        <v>41.98</v>
      </c>
      <c r="AF6" s="231"/>
      <c r="AG6" s="375">
        <v>46.125</v>
      </c>
      <c r="AH6" s="371">
        <v>8.6</v>
      </c>
      <c r="AI6" s="375">
        <f t="shared" si="0"/>
        <v>86.64500000000001</v>
      </c>
      <c r="AJ6" s="412">
        <v>48.04</v>
      </c>
      <c r="AK6" s="371">
        <v>8.6</v>
      </c>
      <c r="AL6" s="233">
        <f>AE6+AJ6</f>
        <v>90.02</v>
      </c>
      <c r="AM6" s="412">
        <v>48.225000000000001</v>
      </c>
      <c r="AN6" s="429">
        <v>8.6</v>
      </c>
      <c r="AO6" s="298"/>
      <c r="AP6" s="299"/>
      <c r="AQ6" s="300"/>
      <c r="AR6" s="299"/>
      <c r="AS6" s="284">
        <f t="shared" ref="AS6:AS41" si="4">AQ6+AO6</f>
        <v>0</v>
      </c>
      <c r="AT6" s="284"/>
      <c r="AU6" s="283"/>
      <c r="AV6" s="283"/>
      <c r="AW6" s="285"/>
      <c r="AX6" s="419"/>
      <c r="AY6" s="419"/>
      <c r="AZ6" s="419"/>
      <c r="BA6" s="419"/>
      <c r="BB6" s="419"/>
      <c r="BC6" s="419"/>
      <c r="BD6" s="419"/>
      <c r="BE6" s="501">
        <v>40.630000000000003</v>
      </c>
      <c r="BF6" s="504"/>
      <c r="BG6" s="504">
        <v>46.195</v>
      </c>
      <c r="BH6" s="421">
        <v>8.1999999999999993</v>
      </c>
      <c r="BI6" s="370">
        <f t="shared" si="1"/>
        <v>86.825000000000003</v>
      </c>
      <c r="BJ6" s="504">
        <v>47.784999999999997</v>
      </c>
      <c r="BK6" s="542">
        <v>8.1999999999999993</v>
      </c>
      <c r="BL6" s="370">
        <v>40.655000000000001</v>
      </c>
      <c r="BM6" s="549"/>
      <c r="BN6" s="370">
        <v>47.55</v>
      </c>
      <c r="BO6" s="382">
        <v>9.6</v>
      </c>
      <c r="BP6" s="370">
        <f t="shared" ref="BP6" si="5">BL6+BN6</f>
        <v>88.204999999999998</v>
      </c>
      <c r="BQ6" s="549"/>
      <c r="BR6" s="549"/>
      <c r="BS6" s="427">
        <f>AE6+V6+AJ6+AM6</f>
        <v>178.93499999999997</v>
      </c>
      <c r="BT6" s="397">
        <v>1</v>
      </c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ht="15.75" x14ac:dyDescent="0.25">
      <c r="A7" s="46" t="s">
        <v>32</v>
      </c>
      <c r="B7" s="46" t="s">
        <v>33</v>
      </c>
      <c r="C7" s="46" t="s">
        <v>5</v>
      </c>
      <c r="D7" s="47">
        <v>2009</v>
      </c>
      <c r="E7" s="105"/>
      <c r="F7" s="106"/>
      <c r="G7" s="106"/>
      <c r="H7" s="118"/>
      <c r="I7" s="106"/>
      <c r="J7" s="118"/>
      <c r="K7" s="106"/>
      <c r="L7" s="119"/>
      <c r="M7" s="106"/>
      <c r="N7" s="120"/>
      <c r="O7" s="138">
        <v>37.950000000000003</v>
      </c>
      <c r="P7" s="87"/>
      <c r="Q7" s="94">
        <v>40.99</v>
      </c>
      <c r="R7" s="135">
        <v>7</v>
      </c>
      <c r="S7" s="136">
        <f t="shared" si="3"/>
        <v>78.94</v>
      </c>
      <c r="T7" s="94">
        <v>42.524999999999999</v>
      </c>
      <c r="U7" s="137">
        <v>7.6</v>
      </c>
      <c r="V7" s="191"/>
      <c r="W7" s="208"/>
      <c r="X7" s="192"/>
      <c r="Y7" s="190"/>
      <c r="Z7" s="192"/>
      <c r="AA7" s="192"/>
      <c r="AB7" s="215"/>
      <c r="AC7" s="255">
        <v>35.155000000000001</v>
      </c>
      <c r="AD7" s="231"/>
      <c r="AE7" s="240">
        <v>37.85</v>
      </c>
      <c r="AF7" s="231"/>
      <c r="AG7" s="231">
        <v>0</v>
      </c>
      <c r="AH7" s="238">
        <v>0</v>
      </c>
      <c r="AI7" s="233">
        <f t="shared" si="0"/>
        <v>35.155000000000001</v>
      </c>
      <c r="AJ7" s="231">
        <v>0</v>
      </c>
      <c r="AK7" s="238">
        <v>0</v>
      </c>
      <c r="AL7" s="233">
        <f>AE7+AJ7</f>
        <v>37.85</v>
      </c>
      <c r="AM7" s="231">
        <v>0</v>
      </c>
      <c r="AN7" s="303">
        <v>0</v>
      </c>
      <c r="AO7" s="298">
        <v>38.055</v>
      </c>
      <c r="AP7" s="307"/>
      <c r="AQ7" s="300">
        <v>43.03</v>
      </c>
      <c r="AR7" s="302">
        <v>7.6</v>
      </c>
      <c r="AS7" s="284">
        <f t="shared" si="4"/>
        <v>81.085000000000008</v>
      </c>
      <c r="AT7" s="284">
        <v>40.97</v>
      </c>
      <c r="AU7" s="283">
        <v>6.4</v>
      </c>
      <c r="AV7" s="283"/>
      <c r="AW7" s="285"/>
      <c r="AX7" s="361">
        <v>37.82</v>
      </c>
      <c r="AY7" s="360"/>
      <c r="AZ7" s="361">
        <v>41.46</v>
      </c>
      <c r="BA7" s="360">
        <v>7</v>
      </c>
      <c r="BB7" s="419">
        <f t="shared" si="2"/>
        <v>79.28</v>
      </c>
      <c r="BC7" s="419"/>
      <c r="BD7" s="419"/>
      <c r="BE7" s="500">
        <v>0</v>
      </c>
      <c r="BF7" s="505"/>
      <c r="BG7" s="505">
        <v>0</v>
      </c>
      <c r="BH7" s="488">
        <v>0</v>
      </c>
      <c r="BI7" s="505">
        <f t="shared" si="1"/>
        <v>0</v>
      </c>
      <c r="BJ7" s="505">
        <v>0</v>
      </c>
      <c r="BK7" s="543">
        <v>0</v>
      </c>
      <c r="BL7" s="548"/>
      <c r="BM7" s="548"/>
      <c r="BN7" s="548"/>
      <c r="BO7" s="548"/>
      <c r="BP7" s="548"/>
      <c r="BQ7" s="548"/>
      <c r="BR7" s="548"/>
      <c r="BS7" s="51">
        <f>AE7+O7+T7+Q7</f>
        <v>159.31500000000003</v>
      </c>
      <c r="BT7" s="32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ht="15.75" x14ac:dyDescent="0.25">
      <c r="A8" s="46" t="s">
        <v>34</v>
      </c>
      <c r="B8" s="46" t="s">
        <v>35</v>
      </c>
      <c r="C8" s="46" t="s">
        <v>5</v>
      </c>
      <c r="D8" s="47">
        <v>2009</v>
      </c>
      <c r="E8" s="105"/>
      <c r="F8" s="106"/>
      <c r="G8" s="106"/>
      <c r="H8" s="118"/>
      <c r="I8" s="106"/>
      <c r="J8" s="118"/>
      <c r="K8" s="106"/>
      <c r="L8" s="119"/>
      <c r="M8" s="106"/>
      <c r="N8" s="120"/>
      <c r="O8" s="138">
        <v>40.234999999999999</v>
      </c>
      <c r="P8" s="87"/>
      <c r="Q8" s="94">
        <v>44.854999999999997</v>
      </c>
      <c r="R8" s="135">
        <v>8.6999999999999993</v>
      </c>
      <c r="S8" s="136">
        <f t="shared" si="3"/>
        <v>85.09</v>
      </c>
      <c r="T8" s="94">
        <v>45.81</v>
      </c>
      <c r="U8" s="137">
        <v>8.6999999999999993</v>
      </c>
      <c r="V8" s="213">
        <v>40.369999999999997</v>
      </c>
      <c r="W8" s="208"/>
      <c r="X8" s="192">
        <v>44.384999999999998</v>
      </c>
      <c r="Y8" s="190">
        <v>8.1</v>
      </c>
      <c r="Z8" s="192">
        <f>V8+X8</f>
        <v>84.754999999999995</v>
      </c>
      <c r="AA8" s="192">
        <v>14.404999999999999</v>
      </c>
      <c r="AB8" s="215">
        <v>3.4</v>
      </c>
      <c r="AC8" s="255">
        <v>39.44</v>
      </c>
      <c r="AD8" s="231"/>
      <c r="AE8" s="412">
        <v>41.2</v>
      </c>
      <c r="AF8" s="231"/>
      <c r="AG8" s="233">
        <v>18.045000000000002</v>
      </c>
      <c r="AH8" s="371">
        <v>3.9</v>
      </c>
      <c r="AI8" s="233">
        <f t="shared" si="0"/>
        <v>57.484999999999999</v>
      </c>
      <c r="AJ8" s="233">
        <v>36.72</v>
      </c>
      <c r="AK8" s="238">
        <v>5.8</v>
      </c>
      <c r="AL8" s="233">
        <f>AE8+AJ8</f>
        <v>77.92</v>
      </c>
      <c r="AM8" s="412">
        <v>47.284999999999997</v>
      </c>
      <c r="AN8" s="429">
        <v>8.6999999999999993</v>
      </c>
      <c r="AO8" s="414">
        <v>41.634999999999998</v>
      </c>
      <c r="AP8" s="328"/>
      <c r="AQ8" s="380">
        <v>47.005000000000003</v>
      </c>
      <c r="AR8" s="378">
        <v>8.6999999999999993</v>
      </c>
      <c r="AS8" s="370">
        <f t="shared" si="4"/>
        <v>88.64</v>
      </c>
      <c r="AT8" s="412">
        <v>47.935000000000002</v>
      </c>
      <c r="AU8" s="287">
        <v>8.6999999999999993</v>
      </c>
      <c r="AV8" s="287"/>
      <c r="AW8" s="289"/>
      <c r="AX8" s="361">
        <v>39.82</v>
      </c>
      <c r="AY8" s="360"/>
      <c r="AZ8" s="361">
        <v>47.354999999999997</v>
      </c>
      <c r="BA8" s="360">
        <v>8.6999999999999993</v>
      </c>
      <c r="BB8" s="382">
        <f t="shared" si="2"/>
        <v>87.174999999999997</v>
      </c>
      <c r="BC8" s="409">
        <v>49.04</v>
      </c>
      <c r="BD8" s="360">
        <v>8.6999999999999993</v>
      </c>
      <c r="BE8" s="501">
        <v>40.799999999999997</v>
      </c>
      <c r="BF8" s="504"/>
      <c r="BG8" s="504">
        <v>47.185000000000002</v>
      </c>
      <c r="BH8" s="421">
        <v>8.6999999999999993</v>
      </c>
      <c r="BI8" s="370">
        <f t="shared" si="1"/>
        <v>87.984999999999999</v>
      </c>
      <c r="BJ8" s="504">
        <v>46.685000000000002</v>
      </c>
      <c r="BK8" s="542">
        <v>9.1999999999999993</v>
      </c>
      <c r="BL8" s="370">
        <v>40.68</v>
      </c>
      <c r="BM8" s="548"/>
      <c r="BN8" s="370">
        <v>46.225000000000001</v>
      </c>
      <c r="BO8" s="382">
        <v>9.1999999999999993</v>
      </c>
      <c r="BP8" s="370">
        <f>BL8+BN8</f>
        <v>86.905000000000001</v>
      </c>
      <c r="BQ8" s="548"/>
      <c r="BR8" s="549"/>
      <c r="BS8" s="426">
        <f>AO8+AE8+BC8+AT8</f>
        <v>179.81</v>
      </c>
      <c r="BT8" s="397">
        <v>1</v>
      </c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15.75" x14ac:dyDescent="0.25">
      <c r="A9" s="46" t="s">
        <v>39</v>
      </c>
      <c r="B9" s="46" t="s">
        <v>38</v>
      </c>
      <c r="C9" s="48" t="s">
        <v>7</v>
      </c>
      <c r="D9" s="47">
        <v>2009</v>
      </c>
      <c r="E9" s="109"/>
      <c r="F9" s="110"/>
      <c r="G9" s="110"/>
      <c r="H9" s="118"/>
      <c r="I9" s="110"/>
      <c r="J9" s="118"/>
      <c r="K9" s="110"/>
      <c r="L9" s="119"/>
      <c r="M9" s="110"/>
      <c r="N9" s="120"/>
      <c r="O9" s="134">
        <v>22.53</v>
      </c>
      <c r="P9" s="86"/>
      <c r="Q9" s="97">
        <v>43.59</v>
      </c>
      <c r="R9" s="135">
        <v>7.6</v>
      </c>
      <c r="S9" s="136">
        <f t="shared" si="3"/>
        <v>66.12</v>
      </c>
      <c r="T9" s="97">
        <v>43.21</v>
      </c>
      <c r="U9" s="137">
        <v>7.6</v>
      </c>
      <c r="V9" s="188">
        <v>16.375</v>
      </c>
      <c r="W9" s="208"/>
      <c r="X9" s="189">
        <v>41.11</v>
      </c>
      <c r="Y9" s="190">
        <v>7.4</v>
      </c>
      <c r="Z9" s="189">
        <f>X9+V9</f>
        <v>57.484999999999999</v>
      </c>
      <c r="AA9" s="189">
        <v>42.27</v>
      </c>
      <c r="AB9" s="216">
        <v>8</v>
      </c>
      <c r="AC9" s="232">
        <v>39.72</v>
      </c>
      <c r="AD9" s="231"/>
      <c r="AE9" s="233">
        <v>39.869999999999997</v>
      </c>
      <c r="AF9" s="233"/>
      <c r="AG9" s="233">
        <v>45.19</v>
      </c>
      <c r="AH9" s="371">
        <v>8</v>
      </c>
      <c r="AI9" s="233">
        <f t="shared" si="0"/>
        <v>84.91</v>
      </c>
      <c r="AJ9" s="233">
        <v>44.645000000000003</v>
      </c>
      <c r="AK9" s="371">
        <v>8</v>
      </c>
      <c r="AL9" s="233">
        <f t="shared" ref="AL9:AL41" si="6">AE9+AJ9</f>
        <v>84.515000000000001</v>
      </c>
      <c r="AM9" s="233">
        <v>45.145000000000003</v>
      </c>
      <c r="AN9" s="429">
        <v>8</v>
      </c>
      <c r="AO9" s="369">
        <v>40.454999999999998</v>
      </c>
      <c r="AP9" s="307"/>
      <c r="AQ9" s="301">
        <v>45.45</v>
      </c>
      <c r="AR9" s="371">
        <v>8</v>
      </c>
      <c r="AS9" s="284">
        <f t="shared" si="4"/>
        <v>85.905000000000001</v>
      </c>
      <c r="AT9" s="288">
        <v>44.625</v>
      </c>
      <c r="AU9" s="287">
        <v>8</v>
      </c>
      <c r="AV9" s="287"/>
      <c r="AW9" s="289"/>
      <c r="AX9" s="361">
        <v>39.56</v>
      </c>
      <c r="AY9" s="360"/>
      <c r="AZ9" s="361">
        <v>45.844999999999999</v>
      </c>
      <c r="BA9" s="360">
        <v>8</v>
      </c>
      <c r="BB9" s="419">
        <f t="shared" si="2"/>
        <v>85.405000000000001</v>
      </c>
      <c r="BC9" s="361">
        <v>44.704999999999998</v>
      </c>
      <c r="BD9" s="360">
        <v>8</v>
      </c>
      <c r="BE9" s="503">
        <v>29.32</v>
      </c>
      <c r="BF9" s="507"/>
      <c r="BG9" s="507">
        <v>45.445</v>
      </c>
      <c r="BH9" s="438">
        <v>8</v>
      </c>
      <c r="BI9" s="507">
        <v>74.765000000000001</v>
      </c>
      <c r="BJ9" s="507">
        <v>45.814999999999998</v>
      </c>
      <c r="BK9" s="457">
        <v>8</v>
      </c>
      <c r="BL9" s="556"/>
      <c r="BM9" s="547"/>
      <c r="BN9" s="547"/>
      <c r="BO9" s="547"/>
      <c r="BP9" s="556"/>
      <c r="BQ9" s="547"/>
      <c r="BR9" s="547"/>
      <c r="BS9" s="51">
        <f>AO9+AE9+BJ9+AZ9</f>
        <v>171.98499999999999</v>
      </c>
      <c r="BT9" s="323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15.75" x14ac:dyDescent="0.25">
      <c r="A10" s="44" t="s">
        <v>46</v>
      </c>
      <c r="B10" s="44" t="s">
        <v>47</v>
      </c>
      <c r="C10" s="44" t="s">
        <v>10</v>
      </c>
      <c r="D10" s="45">
        <v>2008</v>
      </c>
      <c r="E10" s="109"/>
      <c r="F10" s="110"/>
      <c r="G10" s="110"/>
      <c r="H10" s="118"/>
      <c r="I10" s="110"/>
      <c r="J10" s="118"/>
      <c r="K10" s="110"/>
      <c r="L10" s="119"/>
      <c r="M10" s="110"/>
      <c r="N10" s="120"/>
      <c r="O10" s="134">
        <v>38.200000000000003</v>
      </c>
      <c r="P10" s="86"/>
      <c r="Q10" s="97">
        <v>38.64</v>
      </c>
      <c r="R10" s="135">
        <v>6</v>
      </c>
      <c r="S10" s="136">
        <f t="shared" si="3"/>
        <v>76.84</v>
      </c>
      <c r="T10" s="97">
        <v>44.795000000000002</v>
      </c>
      <c r="U10" s="137">
        <v>7.3</v>
      </c>
      <c r="V10" s="188"/>
      <c r="W10" s="208"/>
      <c r="X10" s="189"/>
      <c r="Y10" s="190"/>
      <c r="Z10" s="189"/>
      <c r="AA10" s="189"/>
      <c r="AB10" s="215"/>
      <c r="AC10" s="232">
        <v>40.36</v>
      </c>
      <c r="AD10" s="231"/>
      <c r="AE10" s="375">
        <v>41.54</v>
      </c>
      <c r="AF10" s="231"/>
      <c r="AG10" s="233">
        <v>39.44</v>
      </c>
      <c r="AH10" s="238">
        <v>5.4</v>
      </c>
      <c r="AI10" s="233">
        <f t="shared" ref="AI10:AI41" si="7">AC10+AG10</f>
        <v>79.8</v>
      </c>
      <c r="AJ10" s="231">
        <v>0</v>
      </c>
      <c r="AK10" s="238">
        <v>0</v>
      </c>
      <c r="AL10" s="233">
        <f t="shared" si="6"/>
        <v>41.54</v>
      </c>
      <c r="AM10" s="231">
        <v>0</v>
      </c>
      <c r="AN10" s="303">
        <v>0</v>
      </c>
      <c r="AO10" s="286"/>
      <c r="AP10" s="281"/>
      <c r="AQ10" s="288"/>
      <c r="AR10" s="281"/>
      <c r="AS10" s="284">
        <f t="shared" si="4"/>
        <v>0</v>
      </c>
      <c r="AT10" s="291"/>
      <c r="AU10" s="336"/>
      <c r="AV10" s="336"/>
      <c r="AW10" s="292"/>
      <c r="AX10" s="361">
        <v>38.505000000000003</v>
      </c>
      <c r="AY10" s="360"/>
      <c r="AZ10" s="361">
        <v>46.094999999999999</v>
      </c>
      <c r="BA10" s="360">
        <v>7.8</v>
      </c>
      <c r="BB10" s="419">
        <f t="shared" si="2"/>
        <v>84.6</v>
      </c>
      <c r="BC10" s="401"/>
      <c r="BD10" s="401"/>
      <c r="BE10" s="502">
        <v>37.115000000000002</v>
      </c>
      <c r="BF10" s="506"/>
      <c r="BG10" s="506">
        <v>37.29</v>
      </c>
      <c r="BH10" s="489">
        <v>3.9</v>
      </c>
      <c r="BI10" s="505">
        <f t="shared" si="1"/>
        <v>74.405000000000001</v>
      </c>
      <c r="BJ10" s="506">
        <v>43.284999999999997</v>
      </c>
      <c r="BK10" s="544">
        <v>5.9</v>
      </c>
      <c r="BL10" s="557"/>
      <c r="BM10" s="550"/>
      <c r="BN10" s="557"/>
      <c r="BO10" s="550"/>
      <c r="BP10" s="557"/>
      <c r="BQ10" s="550"/>
      <c r="BR10" s="550"/>
      <c r="BS10" s="51">
        <f>AE10+AC10+T10+AZ10</f>
        <v>172.79000000000002</v>
      </c>
      <c r="BT10" s="323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ht="15.75" x14ac:dyDescent="0.25">
      <c r="A11" s="44" t="s">
        <v>48</v>
      </c>
      <c r="B11" s="44" t="s">
        <v>49</v>
      </c>
      <c r="C11" s="44" t="s">
        <v>11</v>
      </c>
      <c r="D11" s="45">
        <v>2008</v>
      </c>
      <c r="E11" s="109"/>
      <c r="F11" s="110"/>
      <c r="G11" s="110"/>
      <c r="H11" s="118"/>
      <c r="I11" s="110"/>
      <c r="J11" s="118"/>
      <c r="K11" s="110"/>
      <c r="L11" s="119"/>
      <c r="M11" s="110"/>
      <c r="N11" s="120"/>
      <c r="O11" s="134">
        <v>39.284999999999997</v>
      </c>
      <c r="P11" s="86"/>
      <c r="Q11" s="97">
        <v>45.145000000000003</v>
      </c>
      <c r="R11" s="135">
        <v>8.8000000000000007</v>
      </c>
      <c r="S11" s="136">
        <f t="shared" si="3"/>
        <v>84.43</v>
      </c>
      <c r="T11" s="97">
        <v>45.424999999999997</v>
      </c>
      <c r="U11" s="137">
        <v>8.8000000000000007</v>
      </c>
      <c r="V11" s="188">
        <v>39.08</v>
      </c>
      <c r="W11" s="208"/>
      <c r="X11" s="189">
        <v>41.115000000000002</v>
      </c>
      <c r="Y11" s="190">
        <v>7.4</v>
      </c>
      <c r="Z11" s="189">
        <f>V11+X11</f>
        <v>80.194999999999993</v>
      </c>
      <c r="AA11" s="189">
        <v>46.34</v>
      </c>
      <c r="AB11" s="215">
        <v>8.3000000000000007</v>
      </c>
      <c r="AC11" s="369">
        <v>40.344999999999999</v>
      </c>
      <c r="AD11" s="231"/>
      <c r="AE11" s="233">
        <v>40.295000000000002</v>
      </c>
      <c r="AF11" s="231"/>
      <c r="AG11" s="233">
        <v>14.525</v>
      </c>
      <c r="AH11" s="238">
        <v>3.5</v>
      </c>
      <c r="AI11" s="233">
        <f t="shared" si="7"/>
        <v>54.87</v>
      </c>
      <c r="AJ11" s="435">
        <v>46.69</v>
      </c>
      <c r="AK11" s="371">
        <v>8.8000000000000007</v>
      </c>
      <c r="AL11" s="233">
        <f t="shared" si="6"/>
        <v>86.984999999999999</v>
      </c>
      <c r="AM11" s="233">
        <v>45.52</v>
      </c>
      <c r="AN11" s="429">
        <v>8.8000000000000007</v>
      </c>
      <c r="AO11" s="414">
        <v>41.61</v>
      </c>
      <c r="AP11" s="281"/>
      <c r="AQ11" s="412">
        <v>48.795000000000002</v>
      </c>
      <c r="AR11" s="430">
        <v>8.8000000000000007</v>
      </c>
      <c r="AS11" s="370">
        <f t="shared" si="4"/>
        <v>90.405000000000001</v>
      </c>
      <c r="AT11" s="380">
        <v>47.44</v>
      </c>
      <c r="AU11" s="372">
        <v>8.8000000000000007</v>
      </c>
      <c r="AV11" s="336"/>
      <c r="AW11" s="292"/>
      <c r="AX11" s="361">
        <v>39.884999999999998</v>
      </c>
      <c r="AY11" s="360"/>
      <c r="AZ11" s="361">
        <v>47.36</v>
      </c>
      <c r="BA11" s="421">
        <v>8.6</v>
      </c>
      <c r="BB11" s="382">
        <f t="shared" si="2"/>
        <v>87.245000000000005</v>
      </c>
      <c r="BC11" s="425">
        <v>48.1</v>
      </c>
      <c r="BD11" s="360">
        <v>8.6</v>
      </c>
      <c r="BE11" s="560">
        <v>40.685000000000002</v>
      </c>
      <c r="BF11" s="504"/>
      <c r="BG11" s="504">
        <v>47.744999999999997</v>
      </c>
      <c r="BH11" s="421">
        <v>8.6</v>
      </c>
      <c r="BI11" s="505">
        <f t="shared" si="1"/>
        <v>88.43</v>
      </c>
      <c r="BJ11" s="504">
        <v>47.594999999999999</v>
      </c>
      <c r="BK11" s="542">
        <v>8.6</v>
      </c>
      <c r="BL11" s="380">
        <v>40.655000000000001</v>
      </c>
      <c r="BM11" s="550"/>
      <c r="BN11" s="375">
        <v>46.66</v>
      </c>
      <c r="BO11" s="421">
        <v>8.6</v>
      </c>
      <c r="BP11" s="380">
        <f t="shared" ref="BP11:BP17" si="8">BL11+BN11</f>
        <v>87.314999999999998</v>
      </c>
      <c r="BQ11" s="549"/>
      <c r="BR11" s="549"/>
      <c r="BS11" s="427">
        <f>BE11+AO11+AQ11+BC11</f>
        <v>179.19</v>
      </c>
      <c r="BT11" s="398">
        <v>1</v>
      </c>
      <c r="BU11" s="2"/>
      <c r="BV11" s="2"/>
      <c r="BW11" s="2"/>
      <c r="BX11" s="2"/>
      <c r="BY11" s="2"/>
      <c r="BZ11" s="2"/>
      <c r="CA11" s="2"/>
      <c r="CB11" s="2"/>
    </row>
    <row r="12" spans="1:82" ht="15.75" x14ac:dyDescent="0.25">
      <c r="A12" s="44" t="s">
        <v>42</v>
      </c>
      <c r="B12" s="44" t="s">
        <v>43</v>
      </c>
      <c r="C12" s="44" t="s">
        <v>4</v>
      </c>
      <c r="D12" s="45">
        <v>2008</v>
      </c>
      <c r="E12" s="109"/>
      <c r="F12" s="110"/>
      <c r="G12" s="110"/>
      <c r="H12" s="118"/>
      <c r="I12" s="110"/>
      <c r="J12" s="118"/>
      <c r="K12" s="110"/>
      <c r="L12" s="119"/>
      <c r="M12" s="110"/>
      <c r="N12" s="120"/>
      <c r="O12" s="134">
        <v>39.5</v>
      </c>
      <c r="P12" s="86"/>
      <c r="Q12" s="97">
        <v>45.85</v>
      </c>
      <c r="R12" s="135">
        <v>8.1999999999999993</v>
      </c>
      <c r="S12" s="136">
        <f t="shared" si="3"/>
        <v>85.35</v>
      </c>
      <c r="T12" s="97">
        <v>46.1</v>
      </c>
      <c r="U12" s="137">
        <v>8.1999999999999993</v>
      </c>
      <c r="V12" s="188"/>
      <c r="W12" s="208"/>
      <c r="X12" s="189"/>
      <c r="Y12" s="190"/>
      <c r="Z12" s="189"/>
      <c r="AA12" s="189"/>
      <c r="AB12" s="215"/>
      <c r="AC12" s="369">
        <v>40.994999999999997</v>
      </c>
      <c r="AD12" s="231"/>
      <c r="AE12" s="412">
        <v>41.16</v>
      </c>
      <c r="AF12" s="231"/>
      <c r="AG12" s="380">
        <v>47.04</v>
      </c>
      <c r="AH12" s="371">
        <v>8.3000000000000007</v>
      </c>
      <c r="AI12" s="375">
        <f t="shared" si="7"/>
        <v>88.034999999999997</v>
      </c>
      <c r="AJ12" s="431">
        <v>47.424999999999997</v>
      </c>
      <c r="AK12" s="371">
        <v>8.8000000000000007</v>
      </c>
      <c r="AL12" s="375">
        <f t="shared" si="6"/>
        <v>88.584999999999994</v>
      </c>
      <c r="AM12" s="375">
        <v>46.91</v>
      </c>
      <c r="AN12" s="429">
        <v>8.8000000000000007</v>
      </c>
      <c r="AO12" s="369">
        <v>41.01</v>
      </c>
      <c r="AP12" s="287"/>
      <c r="AQ12" s="412">
        <v>47.305</v>
      </c>
      <c r="AR12" s="372">
        <v>8.6</v>
      </c>
      <c r="AS12" s="370">
        <f t="shared" si="4"/>
        <v>88.314999999999998</v>
      </c>
      <c r="AT12" s="375">
        <v>46.704999999999998</v>
      </c>
      <c r="AU12" s="372">
        <v>8.8000000000000007</v>
      </c>
      <c r="AV12" s="336"/>
      <c r="AW12" s="292"/>
      <c r="AX12" s="409">
        <v>41.585000000000001</v>
      </c>
      <c r="AY12" s="360"/>
      <c r="AZ12" s="361">
        <v>44.83</v>
      </c>
      <c r="BA12" s="360">
        <v>8.8000000000000007</v>
      </c>
      <c r="BB12" s="419">
        <f t="shared" si="2"/>
        <v>86.414999999999992</v>
      </c>
      <c r="BC12" s="361">
        <v>46.93</v>
      </c>
      <c r="BD12" s="360">
        <v>8</v>
      </c>
      <c r="BE12" s="503">
        <v>40.11</v>
      </c>
      <c r="BF12" s="507"/>
      <c r="BG12" s="380">
        <v>48.26</v>
      </c>
      <c r="BH12" s="438">
        <v>8.1999999999999993</v>
      </c>
      <c r="BI12" s="380">
        <v>88.37</v>
      </c>
      <c r="BJ12" s="380">
        <v>47.534999999999997</v>
      </c>
      <c r="BK12" s="457">
        <v>8.1999999999999993</v>
      </c>
      <c r="BL12" s="380">
        <v>40.585000000000001</v>
      </c>
      <c r="BM12" s="547"/>
      <c r="BN12" s="556">
        <v>45.935000000000002</v>
      </c>
      <c r="BO12" s="438">
        <v>8.1999999999999993</v>
      </c>
      <c r="BP12" s="556">
        <f t="shared" si="8"/>
        <v>86.52000000000001</v>
      </c>
      <c r="BQ12" s="547"/>
      <c r="BR12" s="547"/>
      <c r="BS12" s="427">
        <f>AX12+AE12+AQ12+AJ12</f>
        <v>177.47500000000002</v>
      </c>
      <c r="BT12" s="398">
        <v>1</v>
      </c>
      <c r="BU12" s="2"/>
      <c r="BV12" s="2"/>
      <c r="BW12" s="2"/>
      <c r="BX12" s="2"/>
      <c r="BY12" s="2"/>
      <c r="BZ12" s="2"/>
      <c r="CA12" s="2"/>
      <c r="CB12" s="2"/>
    </row>
    <row r="13" spans="1:82" ht="15.75" x14ac:dyDescent="0.25">
      <c r="A13" s="44" t="s">
        <v>44</v>
      </c>
      <c r="B13" s="44" t="s">
        <v>45</v>
      </c>
      <c r="C13" s="44" t="s">
        <v>9</v>
      </c>
      <c r="D13" s="45">
        <v>2008</v>
      </c>
      <c r="E13" s="109"/>
      <c r="F13" s="110"/>
      <c r="G13" s="110"/>
      <c r="H13" s="118"/>
      <c r="I13" s="110"/>
      <c r="J13" s="118"/>
      <c r="K13" s="110"/>
      <c r="L13" s="119"/>
      <c r="M13" s="110"/>
      <c r="N13" s="119"/>
      <c r="O13" s="134">
        <v>38.204999999999998</v>
      </c>
      <c r="P13" s="86"/>
      <c r="Q13" s="97">
        <v>45.26</v>
      </c>
      <c r="R13" s="135">
        <v>8.9</v>
      </c>
      <c r="S13" s="136">
        <f t="shared" si="3"/>
        <v>83.465000000000003</v>
      </c>
      <c r="T13" s="396">
        <v>46.52</v>
      </c>
      <c r="U13" s="432">
        <v>8.9</v>
      </c>
      <c r="V13" s="379">
        <v>40.700000000000003</v>
      </c>
      <c r="W13" s="208"/>
      <c r="X13" s="189">
        <v>46.134999999999998</v>
      </c>
      <c r="Y13" s="190">
        <v>8.5</v>
      </c>
      <c r="Z13" s="189">
        <f>V13+X13</f>
        <v>86.835000000000008</v>
      </c>
      <c r="AA13" s="375">
        <v>47.17</v>
      </c>
      <c r="AB13" s="565">
        <v>8.5</v>
      </c>
      <c r="AC13" s="243">
        <v>39.814999999999998</v>
      </c>
      <c r="AD13" s="231"/>
      <c r="AE13" s="233">
        <v>39.96</v>
      </c>
      <c r="AF13" s="231"/>
      <c r="AG13" s="375">
        <v>46.645000000000003</v>
      </c>
      <c r="AH13" s="371">
        <v>8.1999999999999993</v>
      </c>
      <c r="AI13" s="233">
        <f t="shared" si="7"/>
        <v>86.460000000000008</v>
      </c>
      <c r="AJ13" s="231">
        <v>46.335000000000001</v>
      </c>
      <c r="AK13" s="371">
        <v>8.9</v>
      </c>
      <c r="AL13" s="233">
        <f t="shared" si="6"/>
        <v>86.295000000000002</v>
      </c>
      <c r="AM13" s="375">
        <v>48.37</v>
      </c>
      <c r="AN13" s="429">
        <v>8.9</v>
      </c>
      <c r="AO13" s="286">
        <v>39.435000000000002</v>
      </c>
      <c r="AP13" s="287"/>
      <c r="AQ13" s="375">
        <v>46.844999999999999</v>
      </c>
      <c r="AR13" s="372">
        <v>8.9</v>
      </c>
      <c r="AS13" s="284">
        <f t="shared" si="4"/>
        <v>86.28</v>
      </c>
      <c r="AT13" s="375">
        <v>46.77</v>
      </c>
      <c r="AU13" s="372">
        <v>8.9</v>
      </c>
      <c r="AV13" s="336"/>
      <c r="AW13" s="292"/>
      <c r="AX13" s="361">
        <v>40.06</v>
      </c>
      <c r="AY13" s="360"/>
      <c r="AZ13" s="361">
        <v>47.585000000000001</v>
      </c>
      <c r="BA13" s="421">
        <v>8.6999999999999993</v>
      </c>
      <c r="BB13" s="382">
        <f t="shared" si="2"/>
        <v>87.64500000000001</v>
      </c>
      <c r="BC13" s="361">
        <v>47.83</v>
      </c>
      <c r="BD13" s="360">
        <v>8.6999999999999993</v>
      </c>
      <c r="BE13" s="502">
        <v>38.625</v>
      </c>
      <c r="BF13" s="506"/>
      <c r="BG13" s="375">
        <v>47.12</v>
      </c>
      <c r="BH13" s="372">
        <v>8.5</v>
      </c>
      <c r="BI13" s="505">
        <f t="shared" si="1"/>
        <v>85.745000000000005</v>
      </c>
      <c r="BJ13" s="375">
        <v>46.71</v>
      </c>
      <c r="BK13" s="545">
        <v>8.5</v>
      </c>
      <c r="BL13" s="557"/>
      <c r="BM13" s="550"/>
      <c r="BN13" s="557"/>
      <c r="BO13" s="550"/>
      <c r="BP13" s="556"/>
      <c r="BQ13" s="550"/>
      <c r="BR13" s="550"/>
      <c r="BS13" s="51">
        <f>AX13+AE13+AM13+BC13</f>
        <v>176.22000000000003</v>
      </c>
      <c r="BT13" s="323"/>
      <c r="BU13" s="2"/>
      <c r="BV13" s="2"/>
      <c r="BW13" s="2"/>
      <c r="BX13" s="2"/>
      <c r="BY13" s="2"/>
      <c r="BZ13" s="2"/>
      <c r="CA13" s="2"/>
      <c r="CB13" s="2"/>
    </row>
    <row r="14" spans="1:82" ht="15.75" x14ac:dyDescent="0.25">
      <c r="A14" s="44" t="s">
        <v>50</v>
      </c>
      <c r="B14" s="44" t="s">
        <v>51</v>
      </c>
      <c r="C14" s="44" t="s">
        <v>12</v>
      </c>
      <c r="D14" s="45">
        <v>2008</v>
      </c>
      <c r="E14" s="109"/>
      <c r="F14" s="110"/>
      <c r="G14" s="110"/>
      <c r="H14" s="118"/>
      <c r="I14" s="110"/>
      <c r="J14" s="118"/>
      <c r="K14" s="110"/>
      <c r="L14" s="162"/>
      <c r="M14" s="110"/>
      <c r="N14" s="120"/>
      <c r="O14" s="134">
        <v>37.869999999999997</v>
      </c>
      <c r="P14" s="86"/>
      <c r="Q14" s="97">
        <v>4.8600000000000003</v>
      </c>
      <c r="R14" s="135">
        <v>1.3</v>
      </c>
      <c r="S14" s="136">
        <f t="shared" si="3"/>
        <v>42.73</v>
      </c>
      <c r="T14" s="97">
        <v>43.5</v>
      </c>
      <c r="U14" s="137">
        <v>8.8000000000000007</v>
      </c>
      <c r="V14" s="188">
        <v>37.85</v>
      </c>
      <c r="W14" s="208"/>
      <c r="X14" s="189">
        <v>43.924999999999997</v>
      </c>
      <c r="Y14" s="190">
        <v>8.3000000000000007</v>
      </c>
      <c r="Z14" s="189">
        <f>V14+X14</f>
        <v>81.775000000000006</v>
      </c>
      <c r="AA14" s="189">
        <v>44.03</v>
      </c>
      <c r="AB14" s="215">
        <v>8.3000000000000007</v>
      </c>
      <c r="AC14" s="230"/>
      <c r="AD14" s="231"/>
      <c r="AE14" s="231"/>
      <c r="AF14" s="231"/>
      <c r="AG14" s="231"/>
      <c r="AH14" s="231"/>
      <c r="AI14" s="233"/>
      <c r="AJ14" s="231"/>
      <c r="AK14" s="238"/>
      <c r="AL14" s="233"/>
      <c r="AM14" s="231"/>
      <c r="AN14" s="309"/>
      <c r="AO14" s="286">
        <v>36.44</v>
      </c>
      <c r="AP14" s="287"/>
      <c r="AQ14" s="288">
        <v>43.78</v>
      </c>
      <c r="AR14" s="287">
        <v>8.3000000000000007</v>
      </c>
      <c r="AS14" s="284">
        <f t="shared" si="4"/>
        <v>80.22</v>
      </c>
      <c r="AT14" s="288"/>
      <c r="AU14" s="287"/>
      <c r="AV14" s="336"/>
      <c r="AW14" s="292"/>
      <c r="AX14" s="361">
        <v>39.344999999999999</v>
      </c>
      <c r="AY14" s="360"/>
      <c r="AZ14" s="361">
        <v>44.37</v>
      </c>
      <c r="BA14" s="360">
        <v>7.7</v>
      </c>
      <c r="BB14" s="419">
        <f t="shared" si="2"/>
        <v>83.715000000000003</v>
      </c>
      <c r="BC14" s="402"/>
      <c r="BD14" s="402"/>
      <c r="BE14" s="503">
        <v>37.975000000000001</v>
      </c>
      <c r="BF14" s="507"/>
      <c r="BG14" s="507">
        <v>43.47</v>
      </c>
      <c r="BH14" s="438">
        <v>8.1999999999999993</v>
      </c>
      <c r="BI14" s="507">
        <v>81.444999999999993</v>
      </c>
      <c r="BJ14" s="507">
        <v>44.86</v>
      </c>
      <c r="BK14" s="541">
        <v>7.4</v>
      </c>
      <c r="BL14" s="556"/>
      <c r="BM14" s="547"/>
      <c r="BN14" s="556"/>
      <c r="BO14" s="547"/>
      <c r="BP14" s="556"/>
      <c r="BQ14" s="547"/>
      <c r="BR14" s="547"/>
      <c r="BS14" s="52">
        <f>BE14+AX14+BJ14+AZ14</f>
        <v>166.54999999999998</v>
      </c>
      <c r="BT14" s="316"/>
      <c r="BU14" s="2"/>
      <c r="BV14" s="2"/>
      <c r="BW14" s="2"/>
      <c r="BX14" s="2"/>
      <c r="BY14" s="2"/>
      <c r="BZ14" s="2"/>
      <c r="CA14" s="2"/>
      <c r="CB14" s="2"/>
    </row>
    <row r="15" spans="1:82" ht="15.75" x14ac:dyDescent="0.25">
      <c r="A15" s="44" t="s">
        <v>41</v>
      </c>
      <c r="B15" s="44" t="s">
        <v>40</v>
      </c>
      <c r="C15" s="44" t="s">
        <v>4</v>
      </c>
      <c r="D15" s="45">
        <v>2008</v>
      </c>
      <c r="E15" s="109"/>
      <c r="F15" s="110"/>
      <c r="G15" s="110"/>
      <c r="H15" s="118"/>
      <c r="I15" s="110"/>
      <c r="J15" s="118"/>
      <c r="K15" s="110"/>
      <c r="L15" s="119"/>
      <c r="M15" s="110"/>
      <c r="N15" s="120"/>
      <c r="O15" s="134"/>
      <c r="P15" s="86"/>
      <c r="Q15" s="97"/>
      <c r="R15" s="135"/>
      <c r="S15" s="136"/>
      <c r="T15" s="97"/>
      <c r="U15" s="137"/>
      <c r="V15" s="369">
        <v>40.924999999999997</v>
      </c>
      <c r="W15" s="208"/>
      <c r="X15" s="375">
        <v>48.325000000000003</v>
      </c>
      <c r="Y15" s="566">
        <v>9.1</v>
      </c>
      <c r="Z15" s="375">
        <f>V15+X15</f>
        <v>89.25</v>
      </c>
      <c r="AA15" s="193">
        <v>14.94</v>
      </c>
      <c r="AB15" s="217">
        <v>3.4</v>
      </c>
      <c r="AC15" s="379">
        <v>40.92</v>
      </c>
      <c r="AD15" s="231"/>
      <c r="AE15" s="412">
        <v>41.255000000000003</v>
      </c>
      <c r="AF15" s="234"/>
      <c r="AG15" s="375">
        <v>48.784999999999997</v>
      </c>
      <c r="AH15" s="371">
        <v>9.1</v>
      </c>
      <c r="AI15" s="375">
        <f t="shared" si="7"/>
        <v>89.704999999999998</v>
      </c>
      <c r="AJ15" s="412">
        <v>49.445</v>
      </c>
      <c r="AK15" s="371">
        <v>9.1</v>
      </c>
      <c r="AL15" s="375">
        <f t="shared" si="6"/>
        <v>90.7</v>
      </c>
      <c r="AM15" s="380">
        <v>48.895000000000003</v>
      </c>
      <c r="AN15" s="429">
        <v>9.1</v>
      </c>
      <c r="AO15" s="414">
        <v>42.204999999999998</v>
      </c>
      <c r="AP15" s="287"/>
      <c r="AQ15" s="375">
        <v>48.555</v>
      </c>
      <c r="AR15" s="372">
        <v>9.1</v>
      </c>
      <c r="AS15" s="370">
        <f t="shared" si="4"/>
        <v>90.759999999999991</v>
      </c>
      <c r="AT15" s="412">
        <v>49.74</v>
      </c>
      <c r="AU15" s="372">
        <v>9.1</v>
      </c>
      <c r="AV15" s="336"/>
      <c r="AW15" s="292"/>
      <c r="AX15" s="361">
        <v>40.78</v>
      </c>
      <c r="AY15" s="360"/>
      <c r="AZ15" s="361">
        <v>49.015000000000001</v>
      </c>
      <c r="BA15" s="360">
        <v>9.1</v>
      </c>
      <c r="BB15" s="382">
        <f t="shared" si="2"/>
        <v>89.795000000000002</v>
      </c>
      <c r="BC15" s="361">
        <v>38.94</v>
      </c>
      <c r="BD15" s="360">
        <v>7.8</v>
      </c>
      <c r="BE15" s="379">
        <v>41.54</v>
      </c>
      <c r="BF15" s="506"/>
      <c r="BG15" s="375">
        <v>48.375</v>
      </c>
      <c r="BH15" s="372">
        <v>8.1999999999999993</v>
      </c>
      <c r="BI15" s="370">
        <f t="shared" si="1"/>
        <v>89.914999999999992</v>
      </c>
      <c r="BJ15" s="375">
        <v>48.84</v>
      </c>
      <c r="BK15" s="545">
        <v>8.1999999999999993</v>
      </c>
      <c r="BL15" s="375">
        <v>40.555</v>
      </c>
      <c r="BM15" s="550"/>
      <c r="BN15" s="375">
        <v>47.545000000000002</v>
      </c>
      <c r="BO15" s="372">
        <v>9.1</v>
      </c>
      <c r="BP15" s="380">
        <f t="shared" si="8"/>
        <v>88.1</v>
      </c>
      <c r="BQ15" s="550"/>
      <c r="BR15" s="550"/>
      <c r="BS15" s="434">
        <f>AO15+AE15+AT15+AJ15</f>
        <v>182.64500000000001</v>
      </c>
      <c r="BT15" s="433">
        <v>1</v>
      </c>
      <c r="BU15" s="2"/>
      <c r="BV15" s="2"/>
      <c r="BW15" s="2"/>
      <c r="BX15" s="2"/>
      <c r="BY15" s="2"/>
      <c r="BZ15" s="2"/>
      <c r="CA15" s="2"/>
      <c r="CB15" s="2"/>
    </row>
    <row r="16" spans="1:82" x14ac:dyDescent="0.25">
      <c r="A16" s="4" t="s">
        <v>76</v>
      </c>
      <c r="B16" s="5" t="s">
        <v>53</v>
      </c>
      <c r="C16" s="4" t="s">
        <v>15</v>
      </c>
      <c r="D16" s="16">
        <v>2007</v>
      </c>
      <c r="E16" s="114"/>
      <c r="F16" s="115"/>
      <c r="G16" s="115"/>
      <c r="H16" s="121"/>
      <c r="I16" s="115"/>
      <c r="J16" s="121"/>
      <c r="K16" s="115"/>
      <c r="L16" s="122"/>
      <c r="M16" s="115"/>
      <c r="N16" s="123"/>
      <c r="O16" s="139">
        <v>29.67</v>
      </c>
      <c r="P16" s="86"/>
      <c r="Q16" s="103">
        <v>46.585000000000001</v>
      </c>
      <c r="R16" s="140">
        <v>9.1</v>
      </c>
      <c r="S16" s="136">
        <f t="shared" si="3"/>
        <v>76.254999999999995</v>
      </c>
      <c r="T16" s="103">
        <v>46.734999999999999</v>
      </c>
      <c r="U16" s="141">
        <v>9.1</v>
      </c>
      <c r="V16" s="194"/>
      <c r="W16" s="209"/>
      <c r="X16" s="195"/>
      <c r="Y16" s="196"/>
      <c r="Z16" s="195"/>
      <c r="AA16" s="195"/>
      <c r="AB16" s="218"/>
      <c r="AC16" s="243">
        <v>40.49</v>
      </c>
      <c r="AD16" s="236"/>
      <c r="AE16" s="244">
        <v>33.015000000000001</v>
      </c>
      <c r="AF16" s="236"/>
      <c r="AG16" s="244">
        <v>19.72</v>
      </c>
      <c r="AH16" s="245">
        <v>4.5999999999999996</v>
      </c>
      <c r="AI16" s="233">
        <f t="shared" si="7"/>
        <v>60.21</v>
      </c>
      <c r="AJ16" s="236">
        <v>23.93</v>
      </c>
      <c r="AK16" s="245">
        <v>5.2</v>
      </c>
      <c r="AL16" s="233">
        <f t="shared" si="6"/>
        <v>56.945</v>
      </c>
      <c r="AM16" s="244">
        <v>46.7</v>
      </c>
      <c r="AN16" s="439">
        <v>8.9</v>
      </c>
      <c r="AO16" s="286"/>
      <c r="AP16" s="287"/>
      <c r="AQ16" s="288"/>
      <c r="AR16" s="287"/>
      <c r="AS16" s="284">
        <f t="shared" si="4"/>
        <v>0</v>
      </c>
      <c r="AT16" s="288"/>
      <c r="AU16" s="287"/>
      <c r="AV16" s="336"/>
      <c r="AW16" s="292"/>
      <c r="AX16" s="402"/>
      <c r="AY16" s="402"/>
      <c r="AZ16" s="402"/>
      <c r="BA16" s="402"/>
      <c r="BB16" s="419"/>
      <c r="BC16" s="402"/>
      <c r="BD16" s="402"/>
      <c r="BE16" s="502"/>
      <c r="BF16" s="489"/>
      <c r="BG16" s="506"/>
      <c r="BH16" s="489"/>
      <c r="BI16" s="506"/>
      <c r="BJ16" s="506"/>
      <c r="BK16" s="544"/>
      <c r="BL16" s="557"/>
      <c r="BM16" s="550"/>
      <c r="BN16" s="557"/>
      <c r="BO16" s="550"/>
      <c r="BP16" s="556"/>
      <c r="BQ16" s="550"/>
      <c r="BR16" s="550"/>
      <c r="BS16" s="53">
        <f>AC16+AE16+Q16+T16</f>
        <v>166.82499999999999</v>
      </c>
      <c r="BT16" s="317"/>
      <c r="BU16" s="2"/>
      <c r="BV16" s="2"/>
      <c r="BW16" s="2"/>
      <c r="BX16" s="2"/>
      <c r="BY16" s="2"/>
      <c r="BZ16" s="2"/>
      <c r="CA16" s="2"/>
      <c r="CB16" s="2"/>
      <c r="CC16" s="2"/>
    </row>
    <row r="17" spans="1:81" ht="15.75" x14ac:dyDescent="0.25">
      <c r="A17" s="4" t="s">
        <v>75</v>
      </c>
      <c r="B17" s="5" t="s">
        <v>54</v>
      </c>
      <c r="C17" s="4" t="s">
        <v>16</v>
      </c>
      <c r="D17" s="16">
        <v>2007</v>
      </c>
      <c r="E17" s="418">
        <v>43.14</v>
      </c>
      <c r="F17" s="417">
        <v>50.935000000000002</v>
      </c>
      <c r="G17" s="440">
        <f>E17+F17</f>
        <v>94.075000000000003</v>
      </c>
      <c r="H17" s="443">
        <v>10.4</v>
      </c>
      <c r="I17" s="440">
        <v>48.65</v>
      </c>
      <c r="J17" s="443">
        <v>10.4</v>
      </c>
      <c r="K17" s="115"/>
      <c r="L17" s="122"/>
      <c r="M17" s="440">
        <v>49.484999999999999</v>
      </c>
      <c r="N17" s="444">
        <v>10.4</v>
      </c>
      <c r="O17" s="441">
        <v>42.16</v>
      </c>
      <c r="P17" s="86"/>
      <c r="Q17" s="440">
        <v>49.17</v>
      </c>
      <c r="R17" s="443">
        <v>10.4</v>
      </c>
      <c r="S17" s="136">
        <f t="shared" si="3"/>
        <v>91.33</v>
      </c>
      <c r="T17" s="395">
        <v>49.89</v>
      </c>
      <c r="U17" s="442">
        <v>10.4</v>
      </c>
      <c r="V17" s="194"/>
      <c r="W17" s="209"/>
      <c r="X17" s="195"/>
      <c r="Y17" s="196"/>
      <c r="Z17" s="195"/>
      <c r="AA17" s="195"/>
      <c r="AB17" s="218"/>
      <c r="AC17" s="414">
        <v>43.27</v>
      </c>
      <c r="AD17" s="236"/>
      <c r="AE17" s="380">
        <v>42.79</v>
      </c>
      <c r="AF17" s="236"/>
      <c r="AG17" s="375">
        <v>50.145000000000003</v>
      </c>
      <c r="AH17" s="378">
        <v>12.1</v>
      </c>
      <c r="AI17" s="375">
        <f t="shared" si="7"/>
        <v>93.415000000000006</v>
      </c>
      <c r="AJ17" s="236">
        <v>29.555</v>
      </c>
      <c r="AK17" s="245">
        <v>5.9</v>
      </c>
      <c r="AL17" s="233">
        <f t="shared" si="6"/>
        <v>72.344999999999999</v>
      </c>
      <c r="AM17" s="380">
        <v>47.63</v>
      </c>
      <c r="AN17" s="439">
        <v>10.7</v>
      </c>
      <c r="AO17" s="369">
        <v>42.505000000000003</v>
      </c>
      <c r="AP17" s="294"/>
      <c r="AQ17" s="380">
        <v>49.95</v>
      </c>
      <c r="AR17" s="438">
        <v>12.1</v>
      </c>
      <c r="AS17" s="370">
        <f t="shared" si="4"/>
        <v>92.455000000000013</v>
      </c>
      <c r="AT17" s="380">
        <v>50.125</v>
      </c>
      <c r="AU17" s="438">
        <v>11.3</v>
      </c>
      <c r="AV17" s="336"/>
      <c r="AW17" s="292"/>
      <c r="AX17" s="361">
        <v>42.534999999999997</v>
      </c>
      <c r="AY17" s="360"/>
      <c r="AZ17" s="361">
        <v>46.83</v>
      </c>
      <c r="BA17" s="360">
        <v>7.6</v>
      </c>
      <c r="BB17" s="419">
        <f t="shared" si="2"/>
        <v>89.364999999999995</v>
      </c>
      <c r="BC17" s="361">
        <v>5.5949999999999998</v>
      </c>
      <c r="BD17" s="360">
        <v>1.5</v>
      </c>
      <c r="BE17" s="503"/>
      <c r="BF17" s="490"/>
      <c r="BG17" s="507"/>
      <c r="BH17" s="490"/>
      <c r="BI17" s="507"/>
      <c r="BJ17" s="507"/>
      <c r="BK17" s="541"/>
      <c r="BL17" s="380">
        <v>42.85</v>
      </c>
      <c r="BM17" s="547"/>
      <c r="BN17" s="524">
        <v>51.564999999999998</v>
      </c>
      <c r="BO17" s="438">
        <v>11.3</v>
      </c>
      <c r="BP17" s="380">
        <f t="shared" si="8"/>
        <v>94.414999999999992</v>
      </c>
      <c r="BQ17" s="375">
        <v>50.58</v>
      </c>
      <c r="BR17" s="438">
        <v>11.3</v>
      </c>
      <c r="BS17" s="436">
        <f>AC17+E17+BN17+F17</f>
        <v>188.91</v>
      </c>
      <c r="BT17" s="437">
        <v>1</v>
      </c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25">
      <c r="A18" s="4" t="s">
        <v>71</v>
      </c>
      <c r="B18" s="5" t="s">
        <v>52</v>
      </c>
      <c r="C18" s="4" t="s">
        <v>13</v>
      </c>
      <c r="D18" s="16">
        <v>2007</v>
      </c>
      <c r="E18" s="114"/>
      <c r="F18" s="115"/>
      <c r="G18" s="80"/>
      <c r="H18" s="121"/>
      <c r="I18" s="115"/>
      <c r="J18" s="121"/>
      <c r="K18" s="115"/>
      <c r="L18" s="122"/>
      <c r="M18" s="115"/>
      <c r="N18" s="123"/>
      <c r="O18" s="139"/>
      <c r="P18" s="86"/>
      <c r="Q18" s="103"/>
      <c r="R18" s="140"/>
      <c r="S18" s="136"/>
      <c r="T18" s="103"/>
      <c r="U18" s="141"/>
      <c r="V18" s="194"/>
      <c r="W18" s="209"/>
      <c r="X18" s="195"/>
      <c r="Y18" s="196"/>
      <c r="Z18" s="195"/>
      <c r="AA18" s="195"/>
      <c r="AB18" s="218"/>
      <c r="AC18" s="235"/>
      <c r="AD18" s="236"/>
      <c r="AE18" s="236"/>
      <c r="AF18" s="236"/>
      <c r="AG18" s="236"/>
      <c r="AH18" s="236"/>
      <c r="AI18" s="233">
        <f t="shared" si="7"/>
        <v>0</v>
      </c>
      <c r="AJ18" s="236"/>
      <c r="AK18" s="245"/>
      <c r="AL18" s="233">
        <f t="shared" si="6"/>
        <v>0</v>
      </c>
      <c r="AM18" s="236"/>
      <c r="AN18" s="310"/>
      <c r="AO18" s="293"/>
      <c r="AP18" s="294"/>
      <c r="AQ18" s="295"/>
      <c r="AR18" s="294"/>
      <c r="AS18" s="284">
        <f t="shared" si="4"/>
        <v>0</v>
      </c>
      <c r="AT18" s="295"/>
      <c r="AU18" s="294"/>
      <c r="AV18" s="336"/>
      <c r="AW18" s="292"/>
      <c r="AX18" s="420"/>
      <c r="AY18" s="420"/>
      <c r="AZ18" s="420"/>
      <c r="BA18" s="420"/>
      <c r="BB18" s="419"/>
      <c r="BC18" s="420"/>
      <c r="BD18" s="420"/>
      <c r="BE18" s="503"/>
      <c r="BF18" s="490"/>
      <c r="BG18" s="507"/>
      <c r="BH18" s="490"/>
      <c r="BI18" s="507"/>
      <c r="BJ18" s="507"/>
      <c r="BK18" s="541"/>
      <c r="BL18" s="556"/>
      <c r="BM18" s="547"/>
      <c r="BN18" s="556"/>
      <c r="BO18" s="547"/>
      <c r="BP18" s="556"/>
      <c r="BQ18" s="547"/>
      <c r="BR18" s="547"/>
      <c r="BS18" s="54"/>
      <c r="BT18" s="317"/>
      <c r="BU18" s="2"/>
      <c r="BV18" s="2"/>
      <c r="BW18" s="2"/>
      <c r="BX18" s="2"/>
      <c r="BY18" s="2"/>
      <c r="BZ18" s="2"/>
      <c r="CA18" s="2"/>
      <c r="CB18" s="2"/>
      <c r="CC18" s="2"/>
    </row>
    <row r="19" spans="1:81" ht="15.75" x14ac:dyDescent="0.25">
      <c r="A19" s="4" t="s">
        <v>14</v>
      </c>
      <c r="B19" s="4" t="s">
        <v>72</v>
      </c>
      <c r="C19" s="4" t="s">
        <v>13</v>
      </c>
      <c r="D19" s="16">
        <v>2007</v>
      </c>
      <c r="E19" s="114"/>
      <c r="F19" s="115"/>
      <c r="G19" s="80"/>
      <c r="H19" s="121"/>
      <c r="I19" s="115"/>
      <c r="J19" s="121"/>
      <c r="K19" s="115"/>
      <c r="L19" s="122"/>
      <c r="M19" s="115"/>
      <c r="N19" s="123"/>
      <c r="O19" s="139">
        <v>39.17</v>
      </c>
      <c r="P19" s="86"/>
      <c r="Q19" s="103">
        <v>46.055</v>
      </c>
      <c r="R19" s="140">
        <v>8</v>
      </c>
      <c r="S19" s="136">
        <f t="shared" si="3"/>
        <v>85.224999999999994</v>
      </c>
      <c r="T19" s="103">
        <v>20.164999999999999</v>
      </c>
      <c r="U19" s="141">
        <v>4</v>
      </c>
      <c r="V19" s="194">
        <v>28.35</v>
      </c>
      <c r="W19" s="209"/>
      <c r="X19" s="195">
        <v>45.104999999999997</v>
      </c>
      <c r="Y19" s="196">
        <v>8.1999999999999993</v>
      </c>
      <c r="Z19" s="195">
        <f>V19+X19</f>
        <v>73.454999999999998</v>
      </c>
      <c r="AA19" s="195">
        <v>46.125</v>
      </c>
      <c r="AB19" s="218">
        <v>8.1999999999999993</v>
      </c>
      <c r="AC19" s="243">
        <v>39.825000000000003</v>
      </c>
      <c r="AD19" s="236"/>
      <c r="AE19" s="244">
        <v>40.020000000000003</v>
      </c>
      <c r="AF19" s="236"/>
      <c r="AG19" s="244">
        <v>46.524999999999999</v>
      </c>
      <c r="AH19" s="245">
        <v>8</v>
      </c>
      <c r="AI19" s="233">
        <f t="shared" si="7"/>
        <v>86.35</v>
      </c>
      <c r="AJ19" s="236">
        <v>46.195</v>
      </c>
      <c r="AK19" s="245">
        <v>8</v>
      </c>
      <c r="AL19" s="233">
        <f t="shared" si="6"/>
        <v>86.215000000000003</v>
      </c>
      <c r="AM19" s="244">
        <v>45.225000000000001</v>
      </c>
      <c r="AN19" s="311">
        <v>8</v>
      </c>
      <c r="AO19" s="414">
        <v>41.484999999999999</v>
      </c>
      <c r="AP19" s="294"/>
      <c r="AQ19" s="412">
        <v>47.424999999999997</v>
      </c>
      <c r="AR19" s="438">
        <v>8.1999999999999993</v>
      </c>
      <c r="AS19" s="370">
        <f t="shared" si="4"/>
        <v>88.91</v>
      </c>
      <c r="AT19" s="412">
        <v>47.914999999999999</v>
      </c>
      <c r="AU19" s="438">
        <v>8.1999999999999993</v>
      </c>
      <c r="AV19" s="336"/>
      <c r="AW19" s="292"/>
      <c r="AX19" s="425">
        <v>40.615000000000002</v>
      </c>
      <c r="AY19" s="360"/>
      <c r="AZ19" s="361">
        <v>46.854999999999997</v>
      </c>
      <c r="BA19" s="421">
        <v>8.1999999999999993</v>
      </c>
      <c r="BB19" s="419">
        <f t="shared" si="2"/>
        <v>87.47</v>
      </c>
      <c r="BC19" s="361">
        <v>44.62</v>
      </c>
      <c r="BD19" s="421">
        <v>8.1999999999999993</v>
      </c>
      <c r="BE19" s="501"/>
      <c r="BF19" s="487"/>
      <c r="BG19" s="504"/>
      <c r="BH19" s="487"/>
      <c r="BI19" s="487"/>
      <c r="BJ19" s="487"/>
      <c r="BK19" s="546"/>
      <c r="BL19" s="558"/>
      <c r="BM19" s="549"/>
      <c r="BN19" s="558"/>
      <c r="BO19" s="549"/>
      <c r="BP19" s="556"/>
      <c r="BQ19" s="549"/>
      <c r="BR19" s="549"/>
      <c r="BS19" s="436">
        <f>AX19+AO19+AT19+AQ19</f>
        <v>177.44</v>
      </c>
      <c r="BT19" s="437">
        <v>1</v>
      </c>
      <c r="BU19" s="2"/>
      <c r="BV19" s="2"/>
      <c r="BW19" s="2"/>
      <c r="BX19" s="2"/>
      <c r="BY19" s="2"/>
      <c r="BZ19" s="2"/>
      <c r="CA19" s="2"/>
      <c r="CB19" s="2"/>
      <c r="CC19" s="2"/>
    </row>
    <row r="20" spans="1:81" x14ac:dyDescent="0.25">
      <c r="A20" s="4" t="s">
        <v>145</v>
      </c>
      <c r="B20" s="4" t="s">
        <v>146</v>
      </c>
      <c r="C20" s="4" t="s">
        <v>147</v>
      </c>
      <c r="D20" s="16">
        <v>2007</v>
      </c>
      <c r="E20" s="105"/>
      <c r="F20" s="106"/>
      <c r="G20" s="106"/>
      <c r="H20" s="118"/>
      <c r="I20" s="106"/>
      <c r="J20" s="118"/>
      <c r="K20" s="106"/>
      <c r="L20" s="119"/>
      <c r="M20" s="106"/>
      <c r="N20" s="120"/>
      <c r="O20" s="138">
        <v>27.17</v>
      </c>
      <c r="P20" s="87"/>
      <c r="Q20" s="94">
        <v>30.695</v>
      </c>
      <c r="R20" s="135">
        <v>5.9</v>
      </c>
      <c r="S20" s="136">
        <f t="shared" ref="S20:S21" si="9">O20+Q20</f>
        <v>57.865000000000002</v>
      </c>
      <c r="T20" s="94">
        <v>35.704999999999998</v>
      </c>
      <c r="U20" s="137">
        <v>6.4</v>
      </c>
      <c r="V20" s="191"/>
      <c r="W20" s="208"/>
      <c r="X20" s="192"/>
      <c r="Y20" s="190"/>
      <c r="Z20" s="192"/>
      <c r="AA20" s="192"/>
      <c r="AB20" s="215"/>
      <c r="AC20" s="230"/>
      <c r="AD20" s="231"/>
      <c r="AE20" s="231"/>
      <c r="AF20" s="231"/>
      <c r="AG20" s="231"/>
      <c r="AH20" s="231"/>
      <c r="AI20" s="233"/>
      <c r="AJ20" s="231"/>
      <c r="AK20" s="238"/>
      <c r="AL20" s="233"/>
      <c r="AM20" s="231"/>
      <c r="AN20" s="309"/>
      <c r="AO20" s="293">
        <v>39.765000000000001</v>
      </c>
      <c r="AP20" s="294"/>
      <c r="AQ20" s="295">
        <v>45.59</v>
      </c>
      <c r="AR20" s="294">
        <v>8.6</v>
      </c>
      <c r="AS20" s="284">
        <f t="shared" si="4"/>
        <v>85.355000000000004</v>
      </c>
      <c r="AT20" s="295">
        <v>45.14</v>
      </c>
      <c r="AU20" s="294">
        <v>8.6</v>
      </c>
      <c r="AV20" s="336"/>
      <c r="AW20" s="292"/>
      <c r="AX20" s="420"/>
      <c r="AY20" s="420"/>
      <c r="AZ20" s="420"/>
      <c r="BA20" s="420"/>
      <c r="BB20" s="419"/>
      <c r="BC20" s="420"/>
      <c r="BD20" s="420"/>
      <c r="BE20" s="503"/>
      <c r="BF20" s="490"/>
      <c r="BG20" s="507"/>
      <c r="BH20" s="490"/>
      <c r="BI20" s="490"/>
      <c r="BJ20" s="490"/>
      <c r="BK20" s="541"/>
      <c r="BL20" s="556"/>
      <c r="BM20" s="547"/>
      <c r="BN20" s="556"/>
      <c r="BO20" s="547"/>
      <c r="BP20" s="556"/>
      <c r="BQ20" s="547"/>
      <c r="BR20" s="547"/>
      <c r="BS20" s="53">
        <f>AO20+O20+AQ20+AT20</f>
        <v>157.66500000000002</v>
      </c>
      <c r="BT20" s="317"/>
      <c r="BU20" s="2"/>
      <c r="BV20" s="2"/>
      <c r="BW20" s="2"/>
      <c r="BX20" s="2"/>
      <c r="BY20" s="2"/>
      <c r="BZ20" s="2"/>
      <c r="CA20" s="2"/>
      <c r="CB20" s="2"/>
      <c r="CC20" s="2"/>
    </row>
    <row r="21" spans="1:81" ht="15.75" x14ac:dyDescent="0.25">
      <c r="A21" s="4" t="s">
        <v>83</v>
      </c>
      <c r="B21" s="4" t="s">
        <v>58</v>
      </c>
      <c r="C21" s="4" t="s">
        <v>5</v>
      </c>
      <c r="D21" s="16">
        <v>2006</v>
      </c>
      <c r="E21" s="20"/>
      <c r="F21" s="9"/>
      <c r="G21" s="10"/>
      <c r="H21" s="59"/>
      <c r="I21" s="9"/>
      <c r="J21" s="59"/>
      <c r="K21" s="9"/>
      <c r="L21" s="64"/>
      <c r="M21" s="9"/>
      <c r="N21" s="67"/>
      <c r="O21" s="139">
        <v>39.74</v>
      </c>
      <c r="P21" s="87"/>
      <c r="Q21" s="103">
        <v>5.0199999999999996</v>
      </c>
      <c r="R21" s="140">
        <v>1.5</v>
      </c>
      <c r="S21" s="135">
        <f t="shared" si="9"/>
        <v>44.760000000000005</v>
      </c>
      <c r="T21" s="103">
        <v>31.574999999999999</v>
      </c>
      <c r="U21" s="141">
        <v>6.7</v>
      </c>
      <c r="V21" s="194"/>
      <c r="W21" s="209"/>
      <c r="X21" s="195"/>
      <c r="Y21" s="196"/>
      <c r="Z21" s="195"/>
      <c r="AA21" s="195"/>
      <c r="AB21" s="218"/>
      <c r="AC21" s="235"/>
      <c r="AD21" s="236"/>
      <c r="AE21" s="236"/>
      <c r="AF21" s="236"/>
      <c r="AG21" s="236"/>
      <c r="AH21" s="236"/>
      <c r="AI21" s="233"/>
      <c r="AJ21" s="236"/>
      <c r="AK21" s="245"/>
      <c r="AL21" s="233"/>
      <c r="AM21" s="236"/>
      <c r="AN21" s="310"/>
      <c r="AO21" s="293">
        <v>40.064999999999998</v>
      </c>
      <c r="AP21" s="294"/>
      <c r="AQ21" s="295">
        <v>46.125</v>
      </c>
      <c r="AR21" s="294">
        <v>7.9</v>
      </c>
      <c r="AS21" s="284">
        <f t="shared" si="4"/>
        <v>86.19</v>
      </c>
      <c r="AT21" s="295">
        <v>32.115000000000002</v>
      </c>
      <c r="AU21" s="294">
        <v>5.8</v>
      </c>
      <c r="AV21" s="336"/>
      <c r="AW21" s="292"/>
      <c r="AX21" s="361">
        <v>40.435000000000002</v>
      </c>
      <c r="AY21" s="360"/>
      <c r="AZ21" s="361">
        <v>5.14</v>
      </c>
      <c r="BA21" s="360">
        <v>1.5</v>
      </c>
      <c r="BB21" s="419">
        <f t="shared" si="2"/>
        <v>45.575000000000003</v>
      </c>
      <c r="BC21" s="420"/>
      <c r="BD21" s="420"/>
      <c r="BE21" s="503"/>
      <c r="BF21" s="490"/>
      <c r="BG21" s="507"/>
      <c r="BH21" s="490"/>
      <c r="BI21" s="490"/>
      <c r="BJ21" s="490"/>
      <c r="BK21" s="541"/>
      <c r="BL21" s="556"/>
      <c r="BM21" s="547"/>
      <c r="BN21" s="556"/>
      <c r="BO21" s="547"/>
      <c r="BP21" s="556"/>
      <c r="BQ21" s="547"/>
      <c r="BR21" s="547"/>
      <c r="BS21" s="53">
        <f>AO21+AX21+AQ21+AT21</f>
        <v>158.74</v>
      </c>
      <c r="BT21" s="317"/>
      <c r="BU21" s="2"/>
      <c r="BV21" s="2"/>
      <c r="BW21" s="2"/>
      <c r="BX21" s="2"/>
      <c r="BY21" s="2"/>
      <c r="BZ21" s="2"/>
      <c r="CA21" s="2"/>
      <c r="CB21" s="2"/>
      <c r="CC21" s="2"/>
    </row>
    <row r="22" spans="1:81" ht="15.75" x14ac:dyDescent="0.25">
      <c r="A22" s="4" t="s">
        <v>82</v>
      </c>
      <c r="B22" s="5" t="s">
        <v>57</v>
      </c>
      <c r="C22" s="4" t="s">
        <v>21</v>
      </c>
      <c r="D22" s="16">
        <v>2006</v>
      </c>
      <c r="E22" s="445">
        <v>42.774999999999999</v>
      </c>
      <c r="F22" s="446">
        <v>49.895000000000003</v>
      </c>
      <c r="G22" s="440">
        <f t="shared" ref="G22:G32" si="10">E22+F22</f>
        <v>92.67</v>
      </c>
      <c r="H22" s="121">
        <v>10.199999999999999</v>
      </c>
      <c r="I22" s="11">
        <v>5.0449999999999999</v>
      </c>
      <c r="J22" s="121">
        <v>1.5</v>
      </c>
      <c r="K22" s="115"/>
      <c r="L22" s="122"/>
      <c r="M22" s="80">
        <v>46.98</v>
      </c>
      <c r="N22" s="123">
        <v>8.5</v>
      </c>
      <c r="O22" s="441">
        <v>43.015000000000001</v>
      </c>
      <c r="P22" s="86"/>
      <c r="Q22" s="142">
        <v>47.384999999999998</v>
      </c>
      <c r="R22" s="140">
        <v>9.3000000000000007</v>
      </c>
      <c r="S22" s="136">
        <f t="shared" si="3"/>
        <v>90.4</v>
      </c>
      <c r="T22" s="417">
        <v>50.884999999999998</v>
      </c>
      <c r="U22" s="442">
        <v>9.5</v>
      </c>
      <c r="V22" s="194"/>
      <c r="W22" s="209"/>
      <c r="X22" s="195"/>
      <c r="Y22" s="196"/>
      <c r="Z22" s="195"/>
      <c r="AA22" s="195"/>
      <c r="AB22" s="218"/>
      <c r="AC22" s="414">
        <v>43.18</v>
      </c>
      <c r="AD22" s="236"/>
      <c r="AE22" s="412">
        <v>43.6</v>
      </c>
      <c r="AF22" s="236"/>
      <c r="AG22" s="380">
        <v>48.75</v>
      </c>
      <c r="AH22" s="451">
        <v>9.6999999999999993</v>
      </c>
      <c r="AI22" s="375">
        <f t="shared" si="7"/>
        <v>91.93</v>
      </c>
      <c r="AJ22" s="244">
        <v>34.6</v>
      </c>
      <c r="AK22" s="245">
        <v>7.4</v>
      </c>
      <c r="AL22" s="233">
        <f t="shared" si="6"/>
        <v>78.2</v>
      </c>
      <c r="AM22" s="451">
        <v>49.984999999999999</v>
      </c>
      <c r="AN22" s="452">
        <v>9.6999999999999993</v>
      </c>
      <c r="AO22" s="293">
        <v>37.784999999999997</v>
      </c>
      <c r="AP22" s="294"/>
      <c r="AQ22" s="380">
        <v>50.234999999999999</v>
      </c>
      <c r="AR22" s="438">
        <v>9.5</v>
      </c>
      <c r="AS22" s="284">
        <f t="shared" si="4"/>
        <v>88.02</v>
      </c>
      <c r="AT22" s="295">
        <v>47.314999999999998</v>
      </c>
      <c r="AU22" s="294">
        <v>9.4</v>
      </c>
      <c r="AV22" s="336"/>
      <c r="AW22" s="292"/>
      <c r="AX22" s="361">
        <v>42.19</v>
      </c>
      <c r="AY22" s="360"/>
      <c r="AZ22" s="361">
        <v>49.3</v>
      </c>
      <c r="BA22" s="360">
        <v>10</v>
      </c>
      <c r="BB22" s="419">
        <f t="shared" si="2"/>
        <v>91.49</v>
      </c>
      <c r="BC22" s="425">
        <v>51.145000000000003</v>
      </c>
      <c r="BD22" s="360">
        <v>10</v>
      </c>
      <c r="BE22" s="503"/>
      <c r="BF22" s="490"/>
      <c r="BG22" s="507"/>
      <c r="BH22" s="490"/>
      <c r="BI22" s="490"/>
      <c r="BJ22" s="490"/>
      <c r="BK22" s="541"/>
      <c r="BL22" s="380">
        <v>42.55</v>
      </c>
      <c r="BM22" s="547"/>
      <c r="BN22" s="380">
        <v>50.11</v>
      </c>
      <c r="BO22" s="438">
        <v>10.199999999999999</v>
      </c>
      <c r="BP22" s="380">
        <f>BL22+BN22</f>
        <v>92.66</v>
      </c>
      <c r="BQ22" s="547"/>
      <c r="BR22" s="547"/>
      <c r="BS22" s="436">
        <f>AC22+AE22+T22+BC22</f>
        <v>188.81</v>
      </c>
      <c r="BT22" s="437">
        <v>1</v>
      </c>
      <c r="BU22" s="2"/>
      <c r="BV22" s="2"/>
      <c r="BW22" s="2"/>
      <c r="BX22" s="2"/>
      <c r="BY22" s="2"/>
      <c r="BZ22" s="2"/>
      <c r="CA22" s="2"/>
      <c r="CB22" s="2"/>
      <c r="CC22" s="2"/>
    </row>
    <row r="23" spans="1:81" x14ac:dyDescent="0.25">
      <c r="A23" s="4" t="s">
        <v>80</v>
      </c>
      <c r="B23" s="5" t="s">
        <v>56</v>
      </c>
      <c r="C23" s="4" t="s">
        <v>15</v>
      </c>
      <c r="D23" s="16">
        <v>2006</v>
      </c>
      <c r="E23" s="114"/>
      <c r="F23" s="115"/>
      <c r="G23" s="80"/>
      <c r="H23" s="121"/>
      <c r="I23" s="115"/>
      <c r="J23" s="121"/>
      <c r="K23" s="122"/>
      <c r="L23" s="122"/>
      <c r="M23" s="115"/>
      <c r="N23" s="123"/>
      <c r="O23" s="139"/>
      <c r="P23" s="86"/>
      <c r="Q23" s="103"/>
      <c r="R23" s="140"/>
      <c r="S23" s="136"/>
      <c r="T23" s="103"/>
      <c r="U23" s="141"/>
      <c r="V23" s="194"/>
      <c r="W23" s="209"/>
      <c r="X23" s="195"/>
      <c r="Y23" s="196"/>
      <c r="Z23" s="195"/>
      <c r="AA23" s="195"/>
      <c r="AB23" s="218"/>
      <c r="AC23" s="235"/>
      <c r="AD23" s="236"/>
      <c r="AE23" s="236"/>
      <c r="AF23" s="236"/>
      <c r="AG23" s="236"/>
      <c r="AH23" s="236"/>
      <c r="AI23" s="233"/>
      <c r="AJ23" s="236"/>
      <c r="AK23" s="245"/>
      <c r="AL23" s="233"/>
      <c r="AM23" s="236"/>
      <c r="AN23" s="310"/>
      <c r="AO23" s="293"/>
      <c r="AP23" s="294"/>
      <c r="AQ23" s="295"/>
      <c r="AR23" s="294"/>
      <c r="AS23" s="284">
        <f t="shared" si="4"/>
        <v>0</v>
      </c>
      <c r="AT23" s="295"/>
      <c r="AU23" s="294"/>
      <c r="AV23" s="336"/>
      <c r="AW23" s="292"/>
      <c r="AX23" s="420"/>
      <c r="AY23" s="420"/>
      <c r="AZ23" s="420"/>
      <c r="BA23" s="420"/>
      <c r="BB23" s="419"/>
      <c r="BC23" s="420"/>
      <c r="BD23" s="420"/>
      <c r="BE23" s="497"/>
      <c r="BF23" s="490"/>
      <c r="BG23" s="490"/>
      <c r="BH23" s="490"/>
      <c r="BI23" s="490"/>
      <c r="BJ23" s="490"/>
      <c r="BK23" s="541"/>
      <c r="BL23" s="556"/>
      <c r="BM23" s="547"/>
      <c r="BN23" s="556"/>
      <c r="BO23" s="547"/>
      <c r="BP23" s="556"/>
      <c r="BQ23" s="547"/>
      <c r="BR23" s="547"/>
      <c r="BS23" s="53"/>
      <c r="BT23" s="317"/>
      <c r="BU23" s="2"/>
      <c r="BV23" s="2"/>
      <c r="BW23" s="2"/>
      <c r="BX23" s="2"/>
      <c r="BY23" s="2"/>
      <c r="BZ23" s="2"/>
      <c r="CA23" s="2"/>
      <c r="CB23" s="2"/>
      <c r="CC23" s="2"/>
    </row>
    <row r="24" spans="1:81" ht="15.75" x14ac:dyDescent="0.25">
      <c r="A24" s="4" t="s">
        <v>84</v>
      </c>
      <c r="B24" s="5" t="s">
        <v>59</v>
      </c>
      <c r="C24" s="4" t="s">
        <v>22</v>
      </c>
      <c r="D24" s="16">
        <v>2006</v>
      </c>
      <c r="E24" s="114"/>
      <c r="F24" s="115"/>
      <c r="G24" s="80"/>
      <c r="H24" s="121"/>
      <c r="I24" s="115"/>
      <c r="J24" s="121"/>
      <c r="K24" s="115"/>
      <c r="L24" s="122"/>
      <c r="M24" s="115"/>
      <c r="N24" s="123"/>
      <c r="O24" s="139">
        <v>39.954999999999998</v>
      </c>
      <c r="P24" s="86"/>
      <c r="Q24" s="103">
        <v>47.31</v>
      </c>
      <c r="R24" s="140">
        <v>9.1</v>
      </c>
      <c r="S24" s="136">
        <f t="shared" si="3"/>
        <v>87.265000000000001</v>
      </c>
      <c r="T24" s="389">
        <v>48.524999999999999</v>
      </c>
      <c r="U24" s="442">
        <v>9.1</v>
      </c>
      <c r="V24" s="369">
        <v>41.935000000000002</v>
      </c>
      <c r="W24" s="209"/>
      <c r="X24" s="380">
        <v>48.96</v>
      </c>
      <c r="Y24" s="451">
        <v>9.1999999999999993</v>
      </c>
      <c r="Z24" s="380">
        <f>V24+X24</f>
        <v>90.89500000000001</v>
      </c>
      <c r="AA24" s="380">
        <v>49.424999999999997</v>
      </c>
      <c r="AB24" s="452">
        <v>9.1999999999999993</v>
      </c>
      <c r="AC24" s="369">
        <v>41.67</v>
      </c>
      <c r="AD24" s="236"/>
      <c r="AE24" s="412">
        <v>42.935000000000002</v>
      </c>
      <c r="AF24" s="236"/>
      <c r="AG24" s="412">
        <v>49.36</v>
      </c>
      <c r="AH24" s="451">
        <v>9.6999999999999993</v>
      </c>
      <c r="AI24" s="375">
        <f t="shared" si="7"/>
        <v>91.03</v>
      </c>
      <c r="AJ24" s="244">
        <v>45.13</v>
      </c>
      <c r="AK24" s="245">
        <v>7.2</v>
      </c>
      <c r="AL24" s="233">
        <f t="shared" si="6"/>
        <v>88.064999999999998</v>
      </c>
      <c r="AM24" s="451">
        <v>48.365000000000002</v>
      </c>
      <c r="AN24" s="452">
        <v>9.6999999999999993</v>
      </c>
      <c r="AO24" s="369">
        <v>41.185000000000002</v>
      </c>
      <c r="AP24" s="294"/>
      <c r="AQ24" s="380">
        <v>48.25</v>
      </c>
      <c r="AR24" s="438">
        <v>9.6999999999999993</v>
      </c>
      <c r="AS24" s="370">
        <f t="shared" si="4"/>
        <v>89.435000000000002</v>
      </c>
      <c r="AT24" s="295">
        <v>47</v>
      </c>
      <c r="AU24" s="294">
        <v>7.2</v>
      </c>
      <c r="AV24" s="336"/>
      <c r="AW24" s="292"/>
      <c r="AX24" s="361">
        <v>41.73</v>
      </c>
      <c r="AY24" s="360"/>
      <c r="AZ24" s="361">
        <v>49.04</v>
      </c>
      <c r="BA24" s="360">
        <v>9.6999999999999993</v>
      </c>
      <c r="BB24" s="419">
        <f t="shared" si="2"/>
        <v>90.77</v>
      </c>
      <c r="BC24" s="409">
        <v>49.155000000000001</v>
      </c>
      <c r="BD24" s="360">
        <v>9.6999999999999993</v>
      </c>
      <c r="BE24" s="497"/>
      <c r="BF24" s="490"/>
      <c r="BG24" s="490"/>
      <c r="BH24" s="490"/>
      <c r="BI24" s="490"/>
      <c r="BJ24" s="490"/>
      <c r="BK24" s="541"/>
      <c r="BL24" s="524">
        <v>42.155000000000001</v>
      </c>
      <c r="BM24" s="547"/>
      <c r="BN24" s="380">
        <v>48.454999999999998</v>
      </c>
      <c r="BO24" s="438">
        <v>9.6999999999999993</v>
      </c>
      <c r="BP24" s="380">
        <f t="shared" ref="BP24:BP28" si="11">BL24+BN24</f>
        <v>90.61</v>
      </c>
      <c r="BQ24" s="547"/>
      <c r="BR24" s="547"/>
      <c r="BS24" s="436">
        <f>AE24+BL24+BC24+AG24</f>
        <v>183.60500000000002</v>
      </c>
      <c r="BT24" s="437">
        <v>1</v>
      </c>
      <c r="BU24" s="2"/>
      <c r="BV24" s="2"/>
      <c r="BW24" s="2"/>
      <c r="BX24" s="2"/>
      <c r="BY24" s="2"/>
      <c r="BZ24" s="2"/>
      <c r="CA24" s="2"/>
      <c r="CB24" s="2"/>
      <c r="CC24" s="2"/>
    </row>
    <row r="25" spans="1:81" ht="15.75" x14ac:dyDescent="0.25">
      <c r="A25" s="4" t="s">
        <v>74</v>
      </c>
      <c r="B25" s="5" t="s">
        <v>55</v>
      </c>
      <c r="C25" s="4" t="s">
        <v>19</v>
      </c>
      <c r="D25" s="16">
        <v>2006</v>
      </c>
      <c r="E25" s="114"/>
      <c r="F25" s="115"/>
      <c r="G25" s="80"/>
      <c r="H25" s="121"/>
      <c r="I25" s="115"/>
      <c r="J25" s="121"/>
      <c r="K25" s="115"/>
      <c r="L25" s="122"/>
      <c r="M25" s="115"/>
      <c r="N25" s="123"/>
      <c r="O25" s="453">
        <v>41.63</v>
      </c>
      <c r="P25" s="86"/>
      <c r="Q25" s="416">
        <v>49.405000000000001</v>
      </c>
      <c r="R25" s="443">
        <v>9.1</v>
      </c>
      <c r="S25" s="454">
        <f t="shared" si="3"/>
        <v>91.034999999999997</v>
      </c>
      <c r="T25" s="416">
        <v>49.005000000000003</v>
      </c>
      <c r="U25" s="442">
        <v>9.6</v>
      </c>
      <c r="V25" s="414">
        <v>42.32</v>
      </c>
      <c r="W25" s="209"/>
      <c r="X25" s="195">
        <v>24.22</v>
      </c>
      <c r="Y25" s="196">
        <v>5.3</v>
      </c>
      <c r="Z25" s="195">
        <f>V25+X25</f>
        <v>66.539999999999992</v>
      </c>
      <c r="AA25" s="195">
        <v>39.045000000000002</v>
      </c>
      <c r="AB25" s="218">
        <v>6.8</v>
      </c>
      <c r="AC25" s="243">
        <v>13.164999999999999</v>
      </c>
      <c r="AD25" s="236"/>
      <c r="AE25" s="412">
        <v>42.484999999999999</v>
      </c>
      <c r="AF25" s="236"/>
      <c r="AG25" s="236">
        <v>0</v>
      </c>
      <c r="AH25" s="236">
        <v>0</v>
      </c>
      <c r="AI25" s="233">
        <f t="shared" si="7"/>
        <v>13.164999999999999</v>
      </c>
      <c r="AJ25" s="236">
        <v>0</v>
      </c>
      <c r="AK25" s="245">
        <v>0</v>
      </c>
      <c r="AL25" s="233">
        <f t="shared" si="6"/>
        <v>42.484999999999999</v>
      </c>
      <c r="AM25" s="236">
        <v>0</v>
      </c>
      <c r="AN25" s="310">
        <v>0</v>
      </c>
      <c r="AO25" s="293">
        <v>40.465000000000003</v>
      </c>
      <c r="AP25" s="294"/>
      <c r="AQ25" s="295">
        <v>48.125</v>
      </c>
      <c r="AR25" s="294">
        <v>5.9</v>
      </c>
      <c r="AS25" s="284">
        <f t="shared" si="4"/>
        <v>88.59</v>
      </c>
      <c r="AT25" s="295">
        <v>47.295000000000002</v>
      </c>
      <c r="AU25" s="294">
        <v>5.9</v>
      </c>
      <c r="AV25" s="336"/>
      <c r="AW25" s="292"/>
      <c r="AX25" s="361">
        <v>42.185000000000002</v>
      </c>
      <c r="AY25" s="360"/>
      <c r="AZ25" s="361">
        <v>47.98</v>
      </c>
      <c r="BA25" s="360">
        <v>9.6</v>
      </c>
      <c r="BB25" s="419">
        <f t="shared" si="2"/>
        <v>90.164999999999992</v>
      </c>
      <c r="BC25" s="361">
        <v>47.96</v>
      </c>
      <c r="BD25" s="360">
        <v>9.6</v>
      </c>
      <c r="BE25" s="497"/>
      <c r="BF25" s="490"/>
      <c r="BG25" s="490"/>
      <c r="BH25" s="490"/>
      <c r="BI25" s="490"/>
      <c r="BJ25" s="490"/>
      <c r="BK25" s="541"/>
      <c r="BL25" s="556"/>
      <c r="BM25" s="547"/>
      <c r="BN25" s="556"/>
      <c r="BO25" s="547"/>
      <c r="BP25" s="556"/>
      <c r="BQ25" s="547"/>
      <c r="BR25" s="547"/>
      <c r="BS25" s="436">
        <f>AE25+V25+T25+Q25</f>
        <v>183.215</v>
      </c>
      <c r="BT25" s="437">
        <v>1</v>
      </c>
      <c r="BU25" s="2"/>
      <c r="BV25" s="2"/>
      <c r="BW25" s="2"/>
      <c r="BX25" s="2"/>
      <c r="BY25" s="2"/>
      <c r="BZ25" s="2"/>
      <c r="CA25" s="2"/>
      <c r="CB25" s="2"/>
      <c r="CC25" s="2"/>
    </row>
    <row r="26" spans="1:81" s="537" customFormat="1" x14ac:dyDescent="0.25">
      <c r="A26" s="533" t="s">
        <v>81</v>
      </c>
      <c r="B26" s="533" t="s">
        <v>77</v>
      </c>
      <c r="C26" s="533" t="s">
        <v>15</v>
      </c>
      <c r="D26" s="534">
        <v>2006</v>
      </c>
      <c r="E26" s="114"/>
      <c r="F26" s="115"/>
      <c r="G26" s="80"/>
      <c r="H26" s="121"/>
      <c r="I26" s="115"/>
      <c r="J26" s="121"/>
      <c r="K26" s="115"/>
      <c r="L26" s="122"/>
      <c r="M26" s="115"/>
      <c r="N26" s="123"/>
      <c r="O26" s="139">
        <v>38.76</v>
      </c>
      <c r="P26" s="86"/>
      <c r="Q26" s="531">
        <v>46.83</v>
      </c>
      <c r="R26" s="140">
        <v>9.5</v>
      </c>
      <c r="S26" s="136">
        <f t="shared" si="3"/>
        <v>85.59</v>
      </c>
      <c r="T26" s="103">
        <v>19.945</v>
      </c>
      <c r="U26" s="141">
        <v>4.4000000000000004</v>
      </c>
      <c r="V26" s="194"/>
      <c r="W26" s="209"/>
      <c r="X26" s="195"/>
      <c r="Y26" s="196"/>
      <c r="Z26" s="195"/>
      <c r="AA26" s="195"/>
      <c r="AB26" s="218"/>
      <c r="AC26" s="243">
        <v>41.185000000000002</v>
      </c>
      <c r="AD26" s="236"/>
      <c r="AE26" s="532">
        <v>42.07</v>
      </c>
      <c r="AF26" s="236"/>
      <c r="AG26" s="244">
        <v>19.46</v>
      </c>
      <c r="AH26" s="236">
        <v>4.4000000000000004</v>
      </c>
      <c r="AI26" s="233">
        <f t="shared" si="7"/>
        <v>60.645000000000003</v>
      </c>
      <c r="AJ26" s="532">
        <v>48.195</v>
      </c>
      <c r="AK26" s="245">
        <v>9.5</v>
      </c>
      <c r="AL26" s="233">
        <f t="shared" si="6"/>
        <v>90.265000000000001</v>
      </c>
      <c r="AM26" s="236">
        <v>35.225000000000001</v>
      </c>
      <c r="AN26" s="310">
        <v>7.3</v>
      </c>
      <c r="AO26" s="538">
        <v>41.765000000000001</v>
      </c>
      <c r="AP26" s="294"/>
      <c r="AQ26" s="295">
        <v>19.37</v>
      </c>
      <c r="AR26" s="294">
        <v>4.4000000000000004</v>
      </c>
      <c r="AS26" s="284">
        <f t="shared" si="4"/>
        <v>61.135000000000005</v>
      </c>
      <c r="AT26" s="295"/>
      <c r="AU26" s="294"/>
      <c r="AV26" s="336"/>
      <c r="AW26" s="292"/>
      <c r="AX26" s="420"/>
      <c r="AY26" s="420"/>
      <c r="AZ26" s="420"/>
      <c r="BA26" s="420"/>
      <c r="BB26" s="419"/>
      <c r="BC26" s="420"/>
      <c r="BD26" s="420"/>
      <c r="BE26" s="497"/>
      <c r="BF26" s="490"/>
      <c r="BG26" s="490"/>
      <c r="BH26" s="490"/>
      <c r="BI26" s="490"/>
      <c r="BJ26" s="490"/>
      <c r="BK26" s="541"/>
      <c r="BL26" s="556"/>
      <c r="BM26" s="547"/>
      <c r="BN26" s="556"/>
      <c r="BO26" s="547"/>
      <c r="BP26" s="556"/>
      <c r="BQ26" s="547"/>
      <c r="BR26" s="547"/>
      <c r="BS26" s="53">
        <f>AE26+AO26+AJ26+Q26</f>
        <v>178.86</v>
      </c>
      <c r="BT26" s="535">
        <v>1</v>
      </c>
      <c r="BU26" s="2"/>
      <c r="BV26" s="2"/>
      <c r="BW26" s="2"/>
      <c r="BX26" s="536"/>
      <c r="BY26" s="536"/>
      <c r="BZ26" s="536"/>
      <c r="CA26" s="536"/>
      <c r="CB26" s="536"/>
    </row>
    <row r="27" spans="1:81" ht="15.75" x14ac:dyDescent="0.25">
      <c r="A27" s="4" t="s">
        <v>85</v>
      </c>
      <c r="B27" s="5" t="s">
        <v>60</v>
      </c>
      <c r="C27" s="4" t="s">
        <v>8</v>
      </c>
      <c r="D27" s="16">
        <v>2006</v>
      </c>
      <c r="E27" s="114"/>
      <c r="F27" s="115"/>
      <c r="G27" s="80"/>
      <c r="H27" s="121"/>
      <c r="I27" s="115"/>
      <c r="J27" s="121"/>
      <c r="K27" s="115"/>
      <c r="L27" s="122"/>
      <c r="M27" s="115"/>
      <c r="N27" s="123"/>
      <c r="O27" s="453">
        <v>42.73</v>
      </c>
      <c r="P27" s="86"/>
      <c r="Q27" s="103">
        <v>15.365</v>
      </c>
      <c r="R27" s="140">
        <v>3.4</v>
      </c>
      <c r="S27" s="136">
        <f t="shared" si="3"/>
        <v>58.094999999999999</v>
      </c>
      <c r="T27" s="389">
        <v>48.935000000000002</v>
      </c>
      <c r="U27" s="442">
        <v>9.6</v>
      </c>
      <c r="V27" s="194">
        <v>37.69</v>
      </c>
      <c r="W27" s="209"/>
      <c r="X27" s="195">
        <v>47.335000000000001</v>
      </c>
      <c r="Y27" s="196">
        <v>9.6</v>
      </c>
      <c r="Z27" s="195">
        <f>V27+X27</f>
        <v>85.025000000000006</v>
      </c>
      <c r="AA27" s="195">
        <v>19.934999999999999</v>
      </c>
      <c r="AB27" s="218">
        <v>4.5999999999999996</v>
      </c>
      <c r="AC27" s="369">
        <v>42.905000000000001</v>
      </c>
      <c r="AD27" s="236"/>
      <c r="AE27" s="244">
        <v>38.784999999999997</v>
      </c>
      <c r="AF27" s="236"/>
      <c r="AG27" s="244">
        <v>47.424999999999997</v>
      </c>
      <c r="AH27" s="451">
        <v>9.6</v>
      </c>
      <c r="AI27" s="233">
        <f t="shared" si="7"/>
        <v>90.33</v>
      </c>
      <c r="AJ27" s="244">
        <v>45.53</v>
      </c>
      <c r="AK27" s="245">
        <v>9.3000000000000007</v>
      </c>
      <c r="AL27" s="233">
        <f t="shared" si="6"/>
        <v>84.314999999999998</v>
      </c>
      <c r="AM27" s="236">
        <v>46.255000000000003</v>
      </c>
      <c r="AN27" s="452">
        <v>10</v>
      </c>
      <c r="AO27" s="369">
        <v>42.37</v>
      </c>
      <c r="AP27" s="294"/>
      <c r="AQ27" s="295">
        <v>15.35</v>
      </c>
      <c r="AR27" s="294">
        <v>3.4</v>
      </c>
      <c r="AS27" s="284">
        <f t="shared" si="4"/>
        <v>57.72</v>
      </c>
      <c r="AT27" s="295"/>
      <c r="AU27" s="294"/>
      <c r="AV27" s="294"/>
      <c r="AW27" s="296"/>
      <c r="AX27" s="361">
        <v>42.42</v>
      </c>
      <c r="AY27" s="360"/>
      <c r="AZ27" s="361">
        <v>46.47</v>
      </c>
      <c r="BA27" s="360">
        <v>9.5</v>
      </c>
      <c r="BB27" s="419">
        <f t="shared" si="2"/>
        <v>88.89</v>
      </c>
      <c r="BC27" s="420"/>
      <c r="BD27" s="420"/>
      <c r="BE27" s="497"/>
      <c r="BF27" s="490"/>
      <c r="BG27" s="490"/>
      <c r="BH27" s="490"/>
      <c r="BI27" s="490"/>
      <c r="BJ27" s="490"/>
      <c r="BK27" s="541"/>
      <c r="BL27" s="556">
        <v>40.935000000000002</v>
      </c>
      <c r="BM27" s="547"/>
      <c r="BN27" s="380">
        <v>48.645000000000003</v>
      </c>
      <c r="BO27" s="438">
        <v>10</v>
      </c>
      <c r="BP27" s="380">
        <f t="shared" si="11"/>
        <v>89.580000000000013</v>
      </c>
      <c r="BQ27" s="547"/>
      <c r="BR27" s="547"/>
      <c r="BS27" s="53">
        <f>AC27+O27+T27+BN27</f>
        <v>183.215</v>
      </c>
      <c r="BT27" s="318"/>
      <c r="BU27" s="2"/>
      <c r="BV27" s="2"/>
      <c r="BW27" s="2"/>
      <c r="BX27" s="2"/>
      <c r="BY27" s="2"/>
      <c r="BZ27" s="2"/>
      <c r="CA27" s="2"/>
      <c r="CB27" s="2"/>
    </row>
    <row r="28" spans="1:81" ht="15.75" x14ac:dyDescent="0.25">
      <c r="A28" s="4" t="s">
        <v>79</v>
      </c>
      <c r="B28" s="4" t="s">
        <v>73</v>
      </c>
      <c r="C28" s="4" t="s">
        <v>20</v>
      </c>
      <c r="D28" s="16">
        <v>2005</v>
      </c>
      <c r="E28" s="20"/>
      <c r="F28" s="9"/>
      <c r="G28" s="10"/>
      <c r="H28" s="59"/>
      <c r="I28" s="9"/>
      <c r="J28" s="59"/>
      <c r="K28" s="9"/>
      <c r="L28" s="64"/>
      <c r="M28" s="9"/>
      <c r="N28" s="67"/>
      <c r="O28" s="139">
        <v>41.015000000000001</v>
      </c>
      <c r="P28" s="87"/>
      <c r="Q28" s="389">
        <v>48.53</v>
      </c>
      <c r="R28" s="443">
        <v>10.1</v>
      </c>
      <c r="S28" s="135">
        <f t="shared" si="3"/>
        <v>89.545000000000002</v>
      </c>
      <c r="T28" s="416">
        <v>48.965000000000003</v>
      </c>
      <c r="U28" s="442">
        <v>10.1</v>
      </c>
      <c r="V28" s="369">
        <v>41.73</v>
      </c>
      <c r="W28" s="209"/>
      <c r="X28" s="195">
        <v>15.265000000000001</v>
      </c>
      <c r="Y28" s="196">
        <v>3.4</v>
      </c>
      <c r="Z28" s="195">
        <f>V28+X28</f>
        <v>56.994999999999997</v>
      </c>
      <c r="AA28" s="195">
        <v>45.645000000000003</v>
      </c>
      <c r="AB28" s="218">
        <v>8.8000000000000007</v>
      </c>
      <c r="AC28" s="243">
        <v>41.395000000000003</v>
      </c>
      <c r="AD28" s="236"/>
      <c r="AE28" s="412">
        <v>42.37</v>
      </c>
      <c r="AF28" s="236"/>
      <c r="AG28" s="244">
        <v>10.130000000000001</v>
      </c>
      <c r="AH28" s="236">
        <v>2.1</v>
      </c>
      <c r="AI28" s="233">
        <f t="shared" si="7"/>
        <v>51.525000000000006</v>
      </c>
      <c r="AJ28" s="244">
        <v>47.814999999999998</v>
      </c>
      <c r="AK28" s="245">
        <v>9.3000000000000007</v>
      </c>
      <c r="AL28" s="233">
        <f>AE28+AJ28</f>
        <v>90.185000000000002</v>
      </c>
      <c r="AM28" s="236">
        <v>47.85</v>
      </c>
      <c r="AN28" s="310">
        <v>9.4</v>
      </c>
      <c r="AO28" s="293">
        <v>33.119999999999997</v>
      </c>
      <c r="AP28" s="294"/>
      <c r="AQ28" s="295">
        <v>47.92</v>
      </c>
      <c r="AR28" s="294">
        <v>10.1</v>
      </c>
      <c r="AS28" s="284">
        <f t="shared" si="4"/>
        <v>81.039999999999992</v>
      </c>
      <c r="AT28" s="295"/>
      <c r="AU28" s="294"/>
      <c r="AV28" s="294"/>
      <c r="AW28" s="296"/>
      <c r="AX28" s="361">
        <v>41.585000000000001</v>
      </c>
      <c r="AY28" s="360"/>
      <c r="AZ28" s="425">
        <v>49.155000000000001</v>
      </c>
      <c r="BA28" s="360">
        <v>10.1</v>
      </c>
      <c r="BB28" s="382">
        <f t="shared" si="2"/>
        <v>90.740000000000009</v>
      </c>
      <c r="BC28" s="361">
        <v>48.134999999999998</v>
      </c>
      <c r="BD28" s="360">
        <v>10.1</v>
      </c>
      <c r="BE28" s="497"/>
      <c r="BF28" s="490"/>
      <c r="BG28" s="490"/>
      <c r="BH28" s="490"/>
      <c r="BI28" s="490"/>
      <c r="BJ28" s="490"/>
      <c r="BK28" s="541"/>
      <c r="BL28" s="524">
        <v>41.75</v>
      </c>
      <c r="BM28" s="547"/>
      <c r="BN28" s="556">
        <v>10.26</v>
      </c>
      <c r="BO28" s="547">
        <v>2.1</v>
      </c>
      <c r="BP28" s="556">
        <f t="shared" si="11"/>
        <v>52.01</v>
      </c>
      <c r="BQ28" s="547"/>
      <c r="BR28" s="547"/>
      <c r="BS28" s="436">
        <f>AE28+BL28+AZ28+T28</f>
        <v>182.24</v>
      </c>
      <c r="BT28" s="437">
        <v>1</v>
      </c>
      <c r="BU28" s="2"/>
      <c r="BV28" s="2"/>
      <c r="BW28" s="2"/>
      <c r="BX28" s="2"/>
      <c r="BY28" s="2"/>
      <c r="BZ28" s="2"/>
      <c r="CA28" s="2"/>
      <c r="CB28" s="2"/>
    </row>
    <row r="29" spans="1:81" x14ac:dyDescent="0.25">
      <c r="A29" s="4" t="s">
        <v>148</v>
      </c>
      <c r="B29" s="4" t="s">
        <v>149</v>
      </c>
      <c r="C29" s="4" t="s">
        <v>150</v>
      </c>
      <c r="D29" s="16">
        <v>2006</v>
      </c>
      <c r="E29" s="105"/>
      <c r="F29" s="106"/>
      <c r="G29" s="106"/>
      <c r="H29" s="118"/>
      <c r="I29" s="106"/>
      <c r="J29" s="118"/>
      <c r="K29" s="106"/>
      <c r="L29" s="119"/>
      <c r="M29" s="106"/>
      <c r="N29" s="120"/>
      <c r="O29" s="138">
        <v>39.56</v>
      </c>
      <c r="P29" s="87"/>
      <c r="Q29" s="94">
        <v>45.64</v>
      </c>
      <c r="R29" s="135">
        <v>8.9</v>
      </c>
      <c r="S29" s="136">
        <f t="shared" ref="S29" si="12">O29+Q29</f>
        <v>85.2</v>
      </c>
      <c r="T29" s="94">
        <v>45.54</v>
      </c>
      <c r="U29" s="137">
        <v>8.9</v>
      </c>
      <c r="V29" s="191"/>
      <c r="W29" s="208"/>
      <c r="X29" s="192"/>
      <c r="Y29" s="190"/>
      <c r="Z29" s="192"/>
      <c r="AA29" s="192"/>
      <c r="AB29" s="215"/>
      <c r="AC29" s="230"/>
      <c r="AD29" s="231"/>
      <c r="AE29" s="231"/>
      <c r="AF29" s="231"/>
      <c r="AG29" s="231"/>
      <c r="AH29" s="231"/>
      <c r="AI29" s="233"/>
      <c r="AJ29" s="231"/>
      <c r="AK29" s="238"/>
      <c r="AL29" s="233"/>
      <c r="AM29" s="231"/>
      <c r="AN29" s="309"/>
      <c r="AO29" s="293">
        <v>40.024999999999999</v>
      </c>
      <c r="AP29" s="294"/>
      <c r="AQ29" s="295">
        <v>19.015000000000001</v>
      </c>
      <c r="AR29" s="294">
        <v>5</v>
      </c>
      <c r="AS29" s="284">
        <f t="shared" si="4"/>
        <v>59.04</v>
      </c>
      <c r="AT29" s="295"/>
      <c r="AU29" s="294"/>
      <c r="AV29" s="294"/>
      <c r="AW29" s="296"/>
      <c r="AX29" s="420"/>
      <c r="AY29" s="420"/>
      <c r="AZ29" s="420"/>
      <c r="BA29" s="420"/>
      <c r="BB29" s="419"/>
      <c r="BC29" s="420"/>
      <c r="BD29" s="420"/>
      <c r="BE29" s="497"/>
      <c r="BF29" s="490"/>
      <c r="BG29" s="490"/>
      <c r="BH29" s="490"/>
      <c r="BI29" s="490"/>
      <c r="BJ29" s="490"/>
      <c r="BK29" s="541"/>
      <c r="BL29" s="556"/>
      <c r="BM29" s="547"/>
      <c r="BN29" s="556"/>
      <c r="BO29" s="547"/>
      <c r="BP29" s="556"/>
      <c r="BQ29" s="547"/>
      <c r="BR29" s="547"/>
      <c r="BS29" s="53">
        <f>AO29+O29+Q29+T29</f>
        <v>170.76500000000001</v>
      </c>
      <c r="BT29" s="317"/>
      <c r="BU29" s="2"/>
      <c r="BV29" s="2"/>
      <c r="BW29" s="2"/>
      <c r="BX29" s="2"/>
      <c r="BY29" s="2"/>
      <c r="BZ29" s="2"/>
      <c r="CA29" s="2"/>
      <c r="CB29" s="2"/>
    </row>
    <row r="30" spans="1:81" ht="15.75" x14ac:dyDescent="0.25">
      <c r="A30" s="4" t="s">
        <v>91</v>
      </c>
      <c r="B30" s="4" t="s">
        <v>65</v>
      </c>
      <c r="C30" s="4" t="s">
        <v>13</v>
      </c>
      <c r="D30" s="16">
        <v>2004</v>
      </c>
      <c r="E30" s="447">
        <v>41.744999999999997</v>
      </c>
      <c r="F30" s="11">
        <v>39.74</v>
      </c>
      <c r="G30" s="10">
        <f t="shared" ref="G30" si="13">E30+F30</f>
        <v>81.484999999999999</v>
      </c>
      <c r="H30" s="59">
        <v>8.6</v>
      </c>
      <c r="I30" s="9"/>
      <c r="J30" s="59"/>
      <c r="K30" s="9"/>
      <c r="L30" s="64"/>
      <c r="M30" s="417">
        <v>50.024999999999999</v>
      </c>
      <c r="N30" s="450">
        <v>10.4</v>
      </c>
      <c r="O30" s="467">
        <v>42.89</v>
      </c>
      <c r="P30" s="455">
        <v>2.1</v>
      </c>
      <c r="Q30" s="417">
        <v>49.685000000000002</v>
      </c>
      <c r="R30" s="443">
        <v>10.4</v>
      </c>
      <c r="S30" s="456">
        <f t="shared" si="3"/>
        <v>92.575000000000003</v>
      </c>
      <c r="T30" s="103">
        <v>5.57</v>
      </c>
      <c r="U30" s="141">
        <v>1.5</v>
      </c>
      <c r="V30" s="194"/>
      <c r="W30" s="209"/>
      <c r="X30" s="195"/>
      <c r="Y30" s="196"/>
      <c r="Z30" s="195"/>
      <c r="AA30" s="195"/>
      <c r="AB30" s="218"/>
      <c r="AC30" s="247">
        <v>39.119999999999997</v>
      </c>
      <c r="AD30" s="248">
        <v>0.7</v>
      </c>
      <c r="AE30" s="249">
        <v>40.130000000000003</v>
      </c>
      <c r="AF30" s="248">
        <v>0.7</v>
      </c>
      <c r="AG30" s="249">
        <v>10.32</v>
      </c>
      <c r="AH30" s="248">
        <v>2.7</v>
      </c>
      <c r="AI30" s="233">
        <f t="shared" si="7"/>
        <v>49.44</v>
      </c>
      <c r="AJ30" s="249">
        <v>47.46</v>
      </c>
      <c r="AK30" s="248">
        <v>11.1</v>
      </c>
      <c r="AL30" s="233">
        <f t="shared" si="6"/>
        <v>87.59</v>
      </c>
      <c r="AM30" s="249">
        <v>20.61</v>
      </c>
      <c r="AN30" s="257">
        <v>5</v>
      </c>
      <c r="AO30" s="414">
        <v>44.26</v>
      </c>
      <c r="AP30" s="294">
        <v>2.1</v>
      </c>
      <c r="AQ30" s="295">
        <v>15.545</v>
      </c>
      <c r="AR30" s="294">
        <v>3.8</v>
      </c>
      <c r="AS30" s="284">
        <f t="shared" si="4"/>
        <v>59.805</v>
      </c>
      <c r="AT30" s="295">
        <v>5.415</v>
      </c>
      <c r="AU30" s="294">
        <v>1.5</v>
      </c>
      <c r="AV30" s="295"/>
      <c r="AW30" s="296"/>
      <c r="AX30" s="425">
        <v>44.2</v>
      </c>
      <c r="AY30" s="360">
        <v>2.1</v>
      </c>
      <c r="AZ30" s="361">
        <v>49.54</v>
      </c>
      <c r="BA30" s="360">
        <v>10.5</v>
      </c>
      <c r="BB30" s="419">
        <f t="shared" si="2"/>
        <v>93.740000000000009</v>
      </c>
      <c r="BC30" s="361">
        <v>48.954999999999998</v>
      </c>
      <c r="BD30" s="360">
        <v>9.8000000000000007</v>
      </c>
      <c r="BE30" s="497"/>
      <c r="BF30" s="490"/>
      <c r="BG30" s="490"/>
      <c r="BH30" s="490"/>
      <c r="BI30" s="490"/>
      <c r="BJ30" s="490"/>
      <c r="BK30" s="541"/>
      <c r="BL30" s="556"/>
      <c r="BM30" s="547"/>
      <c r="BN30" s="556"/>
      <c r="BO30" s="547"/>
      <c r="BP30" s="556"/>
      <c r="BQ30" s="547"/>
      <c r="BR30" s="547"/>
      <c r="BS30" s="436">
        <f>AX30-AY30+AO30-AP30+Q30+M30</f>
        <v>183.97</v>
      </c>
      <c r="BT30" s="437">
        <v>1</v>
      </c>
      <c r="BU30" s="2"/>
      <c r="BV30" s="2"/>
      <c r="BW30" s="2"/>
      <c r="BX30" s="2"/>
      <c r="BY30" s="2"/>
      <c r="BZ30" s="2"/>
      <c r="CA30" s="2"/>
      <c r="CB30" s="2"/>
    </row>
    <row r="31" spans="1:81" ht="15.75" thickBot="1" x14ac:dyDescent="0.3">
      <c r="A31" s="4" t="s">
        <v>152</v>
      </c>
      <c r="B31" s="4" t="s">
        <v>151</v>
      </c>
      <c r="C31" s="4" t="s">
        <v>28</v>
      </c>
      <c r="D31" s="16">
        <v>2005</v>
      </c>
      <c r="E31" s="124"/>
      <c r="F31" s="125"/>
      <c r="G31" s="125"/>
      <c r="H31" s="126"/>
      <c r="I31" s="125"/>
      <c r="J31" s="126"/>
      <c r="K31" s="125"/>
      <c r="L31" s="127"/>
      <c r="M31" s="125"/>
      <c r="N31" s="128"/>
      <c r="O31" s="143">
        <v>39.01</v>
      </c>
      <c r="P31" s="144"/>
      <c r="Q31" s="145">
        <v>43.29</v>
      </c>
      <c r="R31" s="146">
        <v>9.1999999999999993</v>
      </c>
      <c r="S31" s="136">
        <f t="shared" ref="S31" si="14">O31+Q31</f>
        <v>82.3</v>
      </c>
      <c r="T31" s="145">
        <v>44.1</v>
      </c>
      <c r="U31" s="147">
        <v>9.1999999999999993</v>
      </c>
      <c r="V31" s="197"/>
      <c r="W31" s="210"/>
      <c r="X31" s="198"/>
      <c r="Y31" s="199"/>
      <c r="Z31" s="198"/>
      <c r="AA31" s="198"/>
      <c r="AB31" s="219"/>
      <c r="AC31" s="230"/>
      <c r="AD31" s="231"/>
      <c r="AE31" s="231"/>
      <c r="AF31" s="231"/>
      <c r="AG31" s="231"/>
      <c r="AH31" s="231"/>
      <c r="AI31" s="233"/>
      <c r="AJ31" s="231"/>
      <c r="AK31" s="238"/>
      <c r="AL31" s="233"/>
      <c r="AM31" s="231"/>
      <c r="AN31" s="309"/>
      <c r="AO31" s="293"/>
      <c r="AP31" s="294"/>
      <c r="AQ31" s="295"/>
      <c r="AR31" s="294"/>
      <c r="AS31" s="284">
        <f t="shared" si="4"/>
        <v>0</v>
      </c>
      <c r="AT31" s="295"/>
      <c r="AU31" s="294"/>
      <c r="AV31" s="295"/>
      <c r="AW31" s="296"/>
      <c r="AX31" s="420"/>
      <c r="AY31" s="420"/>
      <c r="AZ31" s="420"/>
      <c r="BA31" s="420"/>
      <c r="BB31" s="419"/>
      <c r="BC31" s="420"/>
      <c r="BD31" s="420"/>
      <c r="BE31" s="497"/>
      <c r="BF31" s="490"/>
      <c r="BG31" s="490"/>
      <c r="BH31" s="490"/>
      <c r="BI31" s="490"/>
      <c r="BJ31" s="490"/>
      <c r="BK31" s="541"/>
      <c r="BL31" s="556"/>
      <c r="BM31" s="547"/>
      <c r="BN31" s="556"/>
      <c r="BO31" s="547"/>
      <c r="BP31" s="556"/>
      <c r="BQ31" s="547"/>
      <c r="BR31" s="547"/>
      <c r="BS31" s="53"/>
      <c r="BT31" s="317"/>
      <c r="BU31" s="2"/>
      <c r="BV31" s="2"/>
      <c r="BW31" s="2"/>
      <c r="BX31" s="2"/>
      <c r="BY31" s="2"/>
      <c r="BZ31" s="2"/>
      <c r="CA31" s="2"/>
      <c r="CB31" s="2"/>
    </row>
    <row r="32" spans="1:81" x14ac:dyDescent="0.25">
      <c r="A32" s="4" t="s">
        <v>93</v>
      </c>
      <c r="B32" s="5" t="s">
        <v>68</v>
      </c>
      <c r="C32" s="4" t="s">
        <v>24</v>
      </c>
      <c r="D32" s="16">
        <v>2004</v>
      </c>
      <c r="E32" s="448">
        <v>42.63</v>
      </c>
      <c r="F32" s="449">
        <v>50.664999999999999</v>
      </c>
      <c r="G32" s="440">
        <f t="shared" si="10"/>
        <v>93.295000000000002</v>
      </c>
      <c r="H32" s="60">
        <v>10.4</v>
      </c>
      <c r="I32" s="81">
        <v>50.524999999999999</v>
      </c>
      <c r="J32" s="61">
        <v>10.4</v>
      </c>
      <c r="K32" s="80">
        <v>50.884999999999998</v>
      </c>
      <c r="L32" s="60">
        <v>10.4</v>
      </c>
      <c r="M32" s="80">
        <v>51</v>
      </c>
      <c r="N32" s="68">
        <v>10.4</v>
      </c>
      <c r="O32" s="463">
        <v>44.265000000000001</v>
      </c>
      <c r="P32" s="464">
        <v>1.8</v>
      </c>
      <c r="Q32" s="148">
        <v>49.3</v>
      </c>
      <c r="R32" s="149">
        <v>10.4</v>
      </c>
      <c r="S32" s="136">
        <f t="shared" si="3"/>
        <v>93.564999999999998</v>
      </c>
      <c r="T32" s="150">
        <v>49.875</v>
      </c>
      <c r="U32" s="151">
        <v>10.4</v>
      </c>
      <c r="V32" s="200"/>
      <c r="W32" s="211"/>
      <c r="X32" s="201"/>
      <c r="Y32" s="202"/>
      <c r="Z32" s="201"/>
      <c r="AA32" s="201"/>
      <c r="AB32" s="220"/>
      <c r="AC32" s="462">
        <v>45.744999999999997</v>
      </c>
      <c r="AD32" s="458">
        <v>1.8</v>
      </c>
      <c r="AE32" s="461">
        <v>45.11</v>
      </c>
      <c r="AF32" s="458">
        <v>1.8</v>
      </c>
      <c r="AG32" s="249">
        <v>19.675000000000001</v>
      </c>
      <c r="AH32" s="248">
        <v>4.3</v>
      </c>
      <c r="AI32" s="233">
        <f t="shared" si="7"/>
        <v>65.42</v>
      </c>
      <c r="AJ32" s="461">
        <v>50.744999999999997</v>
      </c>
      <c r="AK32" s="458">
        <v>10.4</v>
      </c>
      <c r="AL32" s="375">
        <f t="shared" si="6"/>
        <v>95.85499999999999</v>
      </c>
      <c r="AM32" s="459">
        <v>49.46</v>
      </c>
      <c r="AN32" s="460">
        <v>10.4</v>
      </c>
      <c r="AO32" s="369">
        <v>44.89</v>
      </c>
      <c r="AP32" s="438">
        <v>1.8</v>
      </c>
      <c r="AQ32" s="412">
        <v>51.08</v>
      </c>
      <c r="AR32" s="294">
        <v>10.4</v>
      </c>
      <c r="AS32" s="284">
        <f t="shared" si="4"/>
        <v>95.97</v>
      </c>
      <c r="AT32" s="295"/>
      <c r="AU32" s="294"/>
      <c r="AV32" s="380">
        <v>50.69</v>
      </c>
      <c r="AW32" s="457">
        <v>10.4</v>
      </c>
      <c r="AX32" s="420"/>
      <c r="AY32" s="420"/>
      <c r="AZ32" s="420"/>
      <c r="BA32" s="420"/>
      <c r="BB32" s="419"/>
      <c r="BC32" s="420"/>
      <c r="BD32" s="420"/>
      <c r="BE32" s="497"/>
      <c r="BF32" s="490"/>
      <c r="BG32" s="490"/>
      <c r="BH32" s="490"/>
      <c r="BI32" s="490"/>
      <c r="BJ32" s="490"/>
      <c r="BK32" s="541"/>
      <c r="BL32" s="380">
        <v>44.09</v>
      </c>
      <c r="BM32" s="438">
        <v>1.8</v>
      </c>
      <c r="BN32" s="380">
        <v>50.22</v>
      </c>
      <c r="BO32" s="438">
        <v>10.4</v>
      </c>
      <c r="BP32" s="380">
        <f>BL32+BN32</f>
        <v>94.31</v>
      </c>
      <c r="BQ32" s="547"/>
      <c r="BR32" s="547"/>
      <c r="BS32" s="436">
        <f>AC32+AE32+AJ32+AQ32-AD32-AF32</f>
        <v>189.07999999999998</v>
      </c>
      <c r="BT32" s="437">
        <v>1</v>
      </c>
      <c r="BU32" s="2"/>
      <c r="BV32" s="2"/>
      <c r="BW32" s="2"/>
      <c r="BX32" s="2"/>
      <c r="BY32" s="2"/>
      <c r="BZ32" s="2"/>
      <c r="CA32" s="2"/>
      <c r="CB32" s="2"/>
    </row>
    <row r="33" spans="1:79" ht="15.75" x14ac:dyDescent="0.25">
      <c r="A33" s="4" t="s">
        <v>92</v>
      </c>
      <c r="B33" s="5" t="s">
        <v>67</v>
      </c>
      <c r="C33" s="4" t="s">
        <v>6</v>
      </c>
      <c r="D33" s="16">
        <v>2004</v>
      </c>
      <c r="E33" s="114"/>
      <c r="F33" s="115"/>
      <c r="G33" s="115"/>
      <c r="H33" s="121"/>
      <c r="I33" s="115"/>
      <c r="J33" s="121"/>
      <c r="K33" s="115"/>
      <c r="L33" s="122"/>
      <c r="M33" s="115"/>
      <c r="N33" s="123"/>
      <c r="O33" s="139">
        <v>42.215000000000003</v>
      </c>
      <c r="P33" s="88">
        <v>1.7</v>
      </c>
      <c r="Q33" s="103">
        <v>48.11</v>
      </c>
      <c r="R33" s="140">
        <v>9.6999999999999993</v>
      </c>
      <c r="S33" s="136">
        <f t="shared" si="3"/>
        <v>90.325000000000003</v>
      </c>
      <c r="T33" s="103">
        <v>47.365000000000002</v>
      </c>
      <c r="U33" s="141">
        <v>9.6999999999999993</v>
      </c>
      <c r="V33" s="369">
        <v>43.18</v>
      </c>
      <c r="W33" s="209">
        <v>1.7</v>
      </c>
      <c r="X33" s="195">
        <v>48.31</v>
      </c>
      <c r="Y33" s="196">
        <v>9.6999999999999993</v>
      </c>
      <c r="Z33" s="195">
        <f>V33+X33</f>
        <v>91.490000000000009</v>
      </c>
      <c r="AA33" s="195">
        <v>48</v>
      </c>
      <c r="AB33" s="218">
        <v>9.6999999999999993</v>
      </c>
      <c r="AC33" s="462">
        <v>44.045000000000002</v>
      </c>
      <c r="AD33" s="458">
        <v>1.7</v>
      </c>
      <c r="AE33" s="461">
        <v>44.475000000000001</v>
      </c>
      <c r="AF33" s="458">
        <v>1.7</v>
      </c>
      <c r="AG33" s="461">
        <v>49.93</v>
      </c>
      <c r="AH33" s="458">
        <v>10.4</v>
      </c>
      <c r="AI33" s="375">
        <f t="shared" si="7"/>
        <v>93.974999999999994</v>
      </c>
      <c r="AJ33" s="249">
        <v>48.744999999999997</v>
      </c>
      <c r="AK33" s="458">
        <v>10.4</v>
      </c>
      <c r="AL33" s="233">
        <f t="shared" si="6"/>
        <v>93.22</v>
      </c>
      <c r="AM33" s="461">
        <v>49.575000000000003</v>
      </c>
      <c r="AN33" s="460">
        <v>10.4</v>
      </c>
      <c r="AO33" s="369">
        <v>43.59</v>
      </c>
      <c r="AP33" s="438">
        <v>1.7</v>
      </c>
      <c r="AQ33" s="295">
        <v>5.37</v>
      </c>
      <c r="AR33" s="294">
        <v>1.5</v>
      </c>
      <c r="AS33" s="284">
        <f t="shared" si="4"/>
        <v>48.96</v>
      </c>
      <c r="AT33" s="295">
        <v>48.23</v>
      </c>
      <c r="AU33" s="294">
        <v>10.4</v>
      </c>
      <c r="AV33" s="295"/>
      <c r="AW33" s="296"/>
      <c r="AX33" s="361">
        <v>43.72</v>
      </c>
      <c r="AY33" s="360">
        <v>1.7</v>
      </c>
      <c r="AZ33" s="428">
        <v>49.12</v>
      </c>
      <c r="BA33" s="360">
        <v>10.4</v>
      </c>
      <c r="BB33" s="382">
        <f t="shared" si="2"/>
        <v>92.84</v>
      </c>
      <c r="BC33" s="361">
        <v>49.435000000000002</v>
      </c>
      <c r="BD33" s="360">
        <v>10.4</v>
      </c>
      <c r="BE33" s="497"/>
      <c r="BF33" s="490"/>
      <c r="BG33" s="490"/>
      <c r="BH33" s="490"/>
      <c r="BI33" s="490"/>
      <c r="BJ33" s="490"/>
      <c r="BK33" s="541"/>
      <c r="BL33" s="556"/>
      <c r="BM33" s="547"/>
      <c r="BN33" s="556"/>
      <c r="BO33" s="547"/>
      <c r="BP33" s="556"/>
      <c r="BQ33" s="547"/>
      <c r="BR33" s="547"/>
      <c r="BS33" s="434">
        <f>AC33+AE33+AG33+AM33-AD33-AF33</f>
        <v>184.62500000000006</v>
      </c>
      <c r="BT33" s="465">
        <v>1</v>
      </c>
      <c r="BU33" s="2"/>
      <c r="BV33" s="2"/>
      <c r="BW33" s="2"/>
      <c r="BX33" s="2"/>
      <c r="BY33" s="2"/>
      <c r="BZ33" s="2"/>
      <c r="CA33" s="2"/>
    </row>
    <row r="34" spans="1:79" ht="15.75" x14ac:dyDescent="0.25">
      <c r="A34" s="4" t="s">
        <v>96</v>
      </c>
      <c r="B34" s="5" t="s">
        <v>66</v>
      </c>
      <c r="C34" s="4" t="s">
        <v>13</v>
      </c>
      <c r="D34" s="16">
        <v>2004</v>
      </c>
      <c r="E34" s="114"/>
      <c r="F34" s="115"/>
      <c r="G34" s="115"/>
      <c r="H34" s="121"/>
      <c r="I34" s="115"/>
      <c r="J34" s="121"/>
      <c r="K34" s="115"/>
      <c r="L34" s="122"/>
      <c r="M34" s="115"/>
      <c r="N34" s="123"/>
      <c r="O34" s="453">
        <v>43.58</v>
      </c>
      <c r="P34" s="392">
        <v>2.1</v>
      </c>
      <c r="Q34" s="103">
        <v>48.575000000000003</v>
      </c>
      <c r="R34" s="140">
        <v>10.4</v>
      </c>
      <c r="S34" s="136">
        <f t="shared" si="3"/>
        <v>92.155000000000001</v>
      </c>
      <c r="T34" s="389">
        <v>49.034999999999997</v>
      </c>
      <c r="U34" s="442">
        <v>10.4</v>
      </c>
      <c r="V34" s="194">
        <v>41.555</v>
      </c>
      <c r="W34" s="209">
        <v>2.1</v>
      </c>
      <c r="X34" s="195">
        <v>48.24</v>
      </c>
      <c r="Y34" s="196">
        <v>10.4</v>
      </c>
      <c r="Z34" s="195">
        <f>V34+X34</f>
        <v>89.795000000000002</v>
      </c>
      <c r="AA34" s="380">
        <v>49.12</v>
      </c>
      <c r="AB34" s="452">
        <v>10.4</v>
      </c>
      <c r="AC34" s="462">
        <v>43.954999999999998</v>
      </c>
      <c r="AD34" s="458">
        <v>2.1</v>
      </c>
      <c r="AE34" s="461">
        <v>44.265000000000001</v>
      </c>
      <c r="AF34" s="458">
        <v>2.1</v>
      </c>
      <c r="AG34" s="249">
        <v>48.78</v>
      </c>
      <c r="AH34" s="458">
        <v>10.4</v>
      </c>
      <c r="AI34" s="233">
        <f t="shared" si="7"/>
        <v>92.734999999999999</v>
      </c>
      <c r="AJ34" s="459">
        <v>49.52</v>
      </c>
      <c r="AK34" s="458">
        <v>10.4</v>
      </c>
      <c r="AL34" s="375">
        <f t="shared" si="6"/>
        <v>93.784999999999997</v>
      </c>
      <c r="AM34" s="461">
        <v>50.075000000000003</v>
      </c>
      <c r="AN34" s="460">
        <v>10.4</v>
      </c>
      <c r="AO34" s="369">
        <v>43.784999999999997</v>
      </c>
      <c r="AP34" s="438">
        <v>2.1</v>
      </c>
      <c r="AQ34" s="295">
        <v>47.2</v>
      </c>
      <c r="AR34" s="294">
        <v>10.4</v>
      </c>
      <c r="AS34" s="284">
        <f t="shared" si="4"/>
        <v>90.984999999999999</v>
      </c>
      <c r="AT34" s="295">
        <v>48.895000000000003</v>
      </c>
      <c r="AU34" s="294">
        <v>10.4</v>
      </c>
      <c r="AV34" s="380">
        <v>49.805</v>
      </c>
      <c r="AW34" s="457">
        <v>10.4</v>
      </c>
      <c r="AX34" s="361">
        <v>43.375</v>
      </c>
      <c r="AY34" s="360">
        <v>2.1</v>
      </c>
      <c r="AZ34" s="425">
        <v>49.564999999999998</v>
      </c>
      <c r="BA34" s="360">
        <v>10.4</v>
      </c>
      <c r="BB34" s="382">
        <f t="shared" si="2"/>
        <v>92.94</v>
      </c>
      <c r="BC34" s="420"/>
      <c r="BD34" s="420"/>
      <c r="BE34" s="497"/>
      <c r="BF34" s="490"/>
      <c r="BG34" s="490"/>
      <c r="BH34" s="490"/>
      <c r="BI34" s="490"/>
      <c r="BJ34" s="490"/>
      <c r="BK34" s="541"/>
      <c r="BL34" s="556"/>
      <c r="BM34" s="547"/>
      <c r="BN34" s="556"/>
      <c r="BO34" s="547"/>
      <c r="BP34" s="556"/>
      <c r="BQ34" s="547"/>
      <c r="BR34" s="547"/>
      <c r="BS34" s="436">
        <f>AC34+AE34+AM34+AZ34-AD34-AF34</f>
        <v>183.66000000000003</v>
      </c>
      <c r="BT34" s="437">
        <v>1</v>
      </c>
      <c r="BU34" s="2"/>
      <c r="BV34" s="2"/>
      <c r="BW34" s="2"/>
      <c r="BX34" s="2"/>
      <c r="BY34" s="2"/>
      <c r="BZ34" s="2"/>
      <c r="CA34" s="2"/>
    </row>
    <row r="35" spans="1:79" x14ac:dyDescent="0.25">
      <c r="A35" s="4" t="s">
        <v>95</v>
      </c>
      <c r="B35" s="5" t="s">
        <v>70</v>
      </c>
      <c r="C35" s="4" t="s">
        <v>16</v>
      </c>
      <c r="D35" s="16">
        <v>2003</v>
      </c>
      <c r="E35" s="22"/>
      <c r="F35" s="12"/>
      <c r="G35" s="12"/>
      <c r="H35" s="61"/>
      <c r="I35" s="12"/>
      <c r="J35" s="61"/>
      <c r="K35" s="12"/>
      <c r="L35" s="65"/>
      <c r="M35" s="12"/>
      <c r="N35" s="69"/>
      <c r="O35" s="138">
        <v>43.195</v>
      </c>
      <c r="P35" s="152">
        <v>1.6</v>
      </c>
      <c r="Q35" s="148">
        <v>44.865000000000002</v>
      </c>
      <c r="R35" s="153">
        <v>7.7</v>
      </c>
      <c r="S35" s="136">
        <f t="shared" si="3"/>
        <v>88.06</v>
      </c>
      <c r="T35" s="148">
        <v>47.03</v>
      </c>
      <c r="U35" s="151">
        <v>9.3000000000000007</v>
      </c>
      <c r="V35" s="203"/>
      <c r="W35" s="212"/>
      <c r="X35" s="204"/>
      <c r="Y35" s="205"/>
      <c r="Z35" s="195"/>
      <c r="AA35" s="204"/>
      <c r="AB35" s="221"/>
      <c r="AC35" s="250">
        <v>41.08</v>
      </c>
      <c r="AD35" s="251">
        <v>1.5</v>
      </c>
      <c r="AE35" s="252">
        <v>42.96</v>
      </c>
      <c r="AF35" s="251">
        <v>1.6</v>
      </c>
      <c r="AG35" s="252">
        <v>46.445</v>
      </c>
      <c r="AH35" s="251">
        <v>10.5</v>
      </c>
      <c r="AI35" s="233">
        <f t="shared" si="7"/>
        <v>87.525000000000006</v>
      </c>
      <c r="AJ35" s="253">
        <v>44.98</v>
      </c>
      <c r="AK35" s="251">
        <v>9.1</v>
      </c>
      <c r="AL35" s="233">
        <f t="shared" si="6"/>
        <v>87.94</v>
      </c>
      <c r="AM35" s="253">
        <v>44.74</v>
      </c>
      <c r="AN35" s="312">
        <v>8.5</v>
      </c>
      <c r="AO35" s="369">
        <v>43.47</v>
      </c>
      <c r="AP35" s="438">
        <v>1.6</v>
      </c>
      <c r="AQ35" s="295">
        <v>45.12</v>
      </c>
      <c r="AR35" s="294">
        <v>7.3</v>
      </c>
      <c r="AS35" s="284">
        <f t="shared" si="4"/>
        <v>88.59</v>
      </c>
      <c r="AT35" s="295">
        <v>46.28</v>
      </c>
      <c r="AU35" s="294">
        <v>9.6999999999999993</v>
      </c>
      <c r="AV35" s="295">
        <v>29.31</v>
      </c>
      <c r="AW35" s="296">
        <v>7</v>
      </c>
      <c r="AX35" s="420">
        <v>44.505000000000003</v>
      </c>
      <c r="AY35" s="420">
        <v>2.9</v>
      </c>
      <c r="AZ35" s="420">
        <v>24.975000000000001</v>
      </c>
      <c r="BA35" s="420">
        <v>5.9</v>
      </c>
      <c r="BB35" s="419">
        <f t="shared" si="2"/>
        <v>69.48</v>
      </c>
      <c r="BC35" s="420"/>
      <c r="BD35" s="420"/>
      <c r="BE35" s="497"/>
      <c r="BF35" s="490"/>
      <c r="BG35" s="490"/>
      <c r="BH35" s="490"/>
      <c r="BI35" s="490"/>
      <c r="BJ35" s="490"/>
      <c r="BK35" s="541"/>
      <c r="BL35" s="556"/>
      <c r="BM35" s="547"/>
      <c r="BN35" s="556"/>
      <c r="BO35" s="547"/>
      <c r="BP35" s="556"/>
      <c r="BQ35" s="547"/>
      <c r="BR35" s="547"/>
      <c r="BS35" s="52">
        <f>AO35-AP35+T35+AG35-P35+AX35-AY35</f>
        <v>175.35</v>
      </c>
      <c r="BT35" s="323"/>
      <c r="BU35" s="2"/>
      <c r="BV35" s="2"/>
      <c r="BW35" s="2"/>
      <c r="BX35" s="2"/>
      <c r="BY35" s="2"/>
      <c r="BZ35" s="2"/>
      <c r="CA35" s="2"/>
    </row>
    <row r="36" spans="1:79" ht="15.75" x14ac:dyDescent="0.25">
      <c r="A36" s="4" t="s">
        <v>90</v>
      </c>
      <c r="B36" s="5" t="s">
        <v>64</v>
      </c>
      <c r="C36" s="4" t="s">
        <v>16</v>
      </c>
      <c r="D36" s="16">
        <v>2002</v>
      </c>
      <c r="E36" s="114"/>
      <c r="F36" s="115"/>
      <c r="G36" s="115"/>
      <c r="H36" s="121"/>
      <c r="I36" s="115"/>
      <c r="J36" s="121"/>
      <c r="K36" s="115"/>
      <c r="L36" s="122"/>
      <c r="M36" s="115"/>
      <c r="N36" s="123"/>
      <c r="O36" s="139">
        <v>44.31</v>
      </c>
      <c r="P36" s="88">
        <v>1.5</v>
      </c>
      <c r="Q36" s="103">
        <v>49.935000000000002</v>
      </c>
      <c r="R36" s="140">
        <v>11.2</v>
      </c>
      <c r="S36" s="136">
        <f t="shared" si="3"/>
        <v>94.245000000000005</v>
      </c>
      <c r="T36" s="103">
        <v>48.57</v>
      </c>
      <c r="U36" s="141">
        <v>11.2</v>
      </c>
      <c r="V36" s="194"/>
      <c r="W36" s="209"/>
      <c r="X36" s="195"/>
      <c r="Y36" s="196"/>
      <c r="Z36" s="195"/>
      <c r="AA36" s="195"/>
      <c r="AB36" s="218"/>
      <c r="AC36" s="462">
        <v>45.31</v>
      </c>
      <c r="AD36" s="458">
        <v>2.2999999999999998</v>
      </c>
      <c r="AE36" s="461">
        <v>45.05</v>
      </c>
      <c r="AF36" s="458">
        <v>2.2999999999999998</v>
      </c>
      <c r="AG36" s="461">
        <v>51.034999999999997</v>
      </c>
      <c r="AH36" s="458">
        <v>11.7</v>
      </c>
      <c r="AI36" s="375">
        <f t="shared" si="7"/>
        <v>96.344999999999999</v>
      </c>
      <c r="AJ36" s="249">
        <v>50.274999999999999</v>
      </c>
      <c r="AK36" s="248">
        <v>10.1</v>
      </c>
      <c r="AL36" s="233">
        <f t="shared" si="6"/>
        <v>95.324999999999989</v>
      </c>
      <c r="AM36" s="461">
        <v>50.65</v>
      </c>
      <c r="AN36" s="460">
        <v>11.7</v>
      </c>
      <c r="AO36" s="369">
        <v>44.53</v>
      </c>
      <c r="AP36" s="438">
        <v>2.2999999999999998</v>
      </c>
      <c r="AQ36" s="380">
        <v>50.41</v>
      </c>
      <c r="AR36" s="438">
        <v>11.7</v>
      </c>
      <c r="AS36" s="284">
        <f t="shared" si="4"/>
        <v>94.94</v>
      </c>
      <c r="AT36" s="295">
        <v>49.71</v>
      </c>
      <c r="AU36" s="294">
        <v>10.8</v>
      </c>
      <c r="AV36" s="380">
        <v>50.034999999999997</v>
      </c>
      <c r="AW36" s="457">
        <v>11.5</v>
      </c>
      <c r="AX36" s="361">
        <v>44.825000000000003</v>
      </c>
      <c r="AY36" s="360">
        <v>2.2999999999999998</v>
      </c>
      <c r="AZ36" s="361">
        <v>50.27</v>
      </c>
      <c r="BA36" s="360">
        <v>10.8</v>
      </c>
      <c r="BB36" s="419">
        <f t="shared" si="2"/>
        <v>95.094999999999999</v>
      </c>
      <c r="BC36" s="361">
        <v>49.01</v>
      </c>
      <c r="BD36" s="360">
        <v>10.1</v>
      </c>
      <c r="BE36" s="497"/>
      <c r="BF36" s="490"/>
      <c r="BG36" s="490"/>
      <c r="BH36" s="490"/>
      <c r="BI36" s="490"/>
      <c r="BJ36" s="490"/>
      <c r="BK36" s="541"/>
      <c r="BL36" s="380">
        <v>44.93</v>
      </c>
      <c r="BM36" s="438">
        <v>2.2999999999999998</v>
      </c>
      <c r="BN36" s="380">
        <v>48.884999999999998</v>
      </c>
      <c r="BO36" s="438">
        <v>10.9</v>
      </c>
      <c r="BP36" s="380">
        <f t="shared" ref="BP36:BP38" si="15">BL36+BN36</f>
        <v>93.814999999999998</v>
      </c>
      <c r="BQ36" s="547"/>
      <c r="BR36" s="547"/>
      <c r="BS36" s="466">
        <f>AC36+AE36+AG36+AM36-AD36-AF36</f>
        <v>187.44499999999996</v>
      </c>
      <c r="BT36" s="399">
        <v>1</v>
      </c>
      <c r="BU36" s="2"/>
      <c r="BV36" s="2"/>
      <c r="BW36" s="2"/>
      <c r="BX36" s="2"/>
      <c r="BY36" s="2"/>
      <c r="BZ36" s="2"/>
      <c r="CA36" s="2"/>
    </row>
    <row r="37" spans="1:79" x14ac:dyDescent="0.25">
      <c r="A37" s="4" t="s">
        <v>94</v>
      </c>
      <c r="B37" s="5" t="s">
        <v>69</v>
      </c>
      <c r="C37" s="4" t="s">
        <v>25</v>
      </c>
      <c r="D37" s="16">
        <v>2002</v>
      </c>
      <c r="E37" s="42"/>
      <c r="F37" s="43"/>
      <c r="G37" s="43"/>
      <c r="H37" s="61"/>
      <c r="I37" s="43"/>
      <c r="J37" s="61"/>
      <c r="K37" s="43"/>
      <c r="L37" s="65"/>
      <c r="M37" s="43"/>
      <c r="N37" s="69"/>
      <c r="O37" s="134">
        <v>43.38</v>
      </c>
      <c r="P37" s="154">
        <v>2.1</v>
      </c>
      <c r="Q37" s="155">
        <v>48.61</v>
      </c>
      <c r="R37" s="153">
        <v>10.6</v>
      </c>
      <c r="S37" s="136">
        <f t="shared" si="3"/>
        <v>91.990000000000009</v>
      </c>
      <c r="T37" s="155">
        <v>5.39</v>
      </c>
      <c r="U37" s="151">
        <v>1.5</v>
      </c>
      <c r="V37" s="206">
        <v>38.340000000000003</v>
      </c>
      <c r="W37" s="212">
        <v>0.8</v>
      </c>
      <c r="X37" s="207">
        <v>48.384999999999998</v>
      </c>
      <c r="Y37" s="205">
        <v>11.4</v>
      </c>
      <c r="Z37" s="195">
        <f>V37+X37</f>
        <v>86.724999999999994</v>
      </c>
      <c r="AA37" s="207">
        <v>28.08</v>
      </c>
      <c r="AB37" s="221">
        <v>6.8</v>
      </c>
      <c r="AC37" s="254">
        <v>42.69</v>
      </c>
      <c r="AD37" s="468">
        <v>2.1</v>
      </c>
      <c r="AE37" s="469">
        <v>44.615000000000002</v>
      </c>
      <c r="AF37" s="468">
        <v>2.1</v>
      </c>
      <c r="AG37" s="253">
        <v>48.43</v>
      </c>
      <c r="AH37" s="251">
        <v>10.6</v>
      </c>
      <c r="AI37" s="233">
        <f t="shared" si="7"/>
        <v>91.12</v>
      </c>
      <c r="AJ37" s="253">
        <v>5.74</v>
      </c>
      <c r="AK37" s="251">
        <v>1.5</v>
      </c>
      <c r="AL37" s="233">
        <f t="shared" si="6"/>
        <v>50.355000000000004</v>
      </c>
      <c r="AM37" s="253">
        <v>10.515000000000001</v>
      </c>
      <c r="AN37" s="312">
        <v>2.5</v>
      </c>
      <c r="AO37" s="293"/>
      <c r="AP37" s="294"/>
      <c r="AQ37" s="295"/>
      <c r="AR37" s="294"/>
      <c r="AS37" s="284">
        <f t="shared" si="4"/>
        <v>0</v>
      </c>
      <c r="AT37" s="295"/>
      <c r="AU37" s="294"/>
      <c r="AV37" s="295"/>
      <c r="AW37" s="296"/>
      <c r="AX37" s="420"/>
      <c r="AY37" s="420"/>
      <c r="AZ37" s="420"/>
      <c r="BA37" s="420"/>
      <c r="BB37" s="419"/>
      <c r="BC37" s="420"/>
      <c r="BD37" s="420"/>
      <c r="BE37" s="497"/>
      <c r="BF37" s="490"/>
      <c r="BG37" s="490"/>
      <c r="BH37" s="490"/>
      <c r="BI37" s="490"/>
      <c r="BJ37" s="490"/>
      <c r="BK37" s="541"/>
      <c r="BL37" s="556"/>
      <c r="BM37" s="547"/>
      <c r="BN37" s="556"/>
      <c r="BO37" s="547"/>
      <c r="BP37" s="556"/>
      <c r="BQ37" s="547"/>
      <c r="BR37" s="547"/>
      <c r="BS37" s="55">
        <f>AE37+O37+Q37+AG37-AF37-P37</f>
        <v>180.83500000000004</v>
      </c>
      <c r="BT37" s="324"/>
      <c r="BU37" s="2"/>
      <c r="BV37" s="2"/>
      <c r="BW37" s="2"/>
      <c r="BX37" s="2"/>
      <c r="BY37" s="2"/>
      <c r="BZ37" s="2"/>
      <c r="CA37" s="2"/>
    </row>
    <row r="38" spans="1:79" ht="15.75" x14ac:dyDescent="0.25">
      <c r="A38" s="4" t="s">
        <v>86</v>
      </c>
      <c r="B38" s="5" t="s">
        <v>61</v>
      </c>
      <c r="C38" s="4" t="s">
        <v>8</v>
      </c>
      <c r="D38" s="16">
        <v>2002</v>
      </c>
      <c r="E38" s="114"/>
      <c r="F38" s="115"/>
      <c r="G38" s="115"/>
      <c r="H38" s="121"/>
      <c r="I38" s="115"/>
      <c r="J38" s="121"/>
      <c r="K38" s="115"/>
      <c r="L38" s="122"/>
      <c r="M38" s="115"/>
      <c r="N38" s="123"/>
      <c r="O38" s="453">
        <v>45.04</v>
      </c>
      <c r="P38" s="392">
        <v>2.1</v>
      </c>
      <c r="Q38" s="103">
        <v>50.76</v>
      </c>
      <c r="R38" s="140">
        <v>10.4</v>
      </c>
      <c r="S38" s="136">
        <f t="shared" si="3"/>
        <v>95.8</v>
      </c>
      <c r="T38" s="103">
        <v>16.074999999999999</v>
      </c>
      <c r="U38" s="141">
        <v>3.8</v>
      </c>
      <c r="V38" s="369">
        <v>44.225000000000001</v>
      </c>
      <c r="W38" s="470">
        <v>2.2999999999999998</v>
      </c>
      <c r="X38" s="380">
        <v>50.75</v>
      </c>
      <c r="Y38" s="451">
        <v>11.2</v>
      </c>
      <c r="Z38" s="380">
        <f>V38+X38</f>
        <v>94.974999999999994</v>
      </c>
      <c r="AA38" s="380">
        <v>51.145000000000003</v>
      </c>
      <c r="AB38" s="452">
        <v>11.2</v>
      </c>
      <c r="AC38" s="462">
        <v>45.63</v>
      </c>
      <c r="AD38" s="458">
        <v>2.2999999999999998</v>
      </c>
      <c r="AE38" s="249">
        <v>40.555</v>
      </c>
      <c r="AF38" s="248">
        <v>0.7</v>
      </c>
      <c r="AG38" s="249">
        <v>5.3949999999999996</v>
      </c>
      <c r="AH38" s="248">
        <v>1.5</v>
      </c>
      <c r="AI38" s="233">
        <f t="shared" si="7"/>
        <v>51.025000000000006</v>
      </c>
      <c r="AJ38" s="461">
        <v>51.61</v>
      </c>
      <c r="AK38" s="458">
        <v>11.2</v>
      </c>
      <c r="AL38" s="233">
        <f t="shared" si="6"/>
        <v>92.164999999999992</v>
      </c>
      <c r="AM38" s="249">
        <v>35.475000000000001</v>
      </c>
      <c r="AN38" s="257">
        <v>8.1999999999999993</v>
      </c>
      <c r="AO38" s="414">
        <v>45.23</v>
      </c>
      <c r="AP38" s="438">
        <v>2.2999999999999998</v>
      </c>
      <c r="AQ38" s="295">
        <v>47.924999999999997</v>
      </c>
      <c r="AR38" s="294">
        <v>11.2</v>
      </c>
      <c r="AS38" s="284">
        <f t="shared" si="4"/>
        <v>93.155000000000001</v>
      </c>
      <c r="AT38" s="295">
        <v>48.975000000000001</v>
      </c>
      <c r="AU38" s="294">
        <v>10.4</v>
      </c>
      <c r="AV38" s="380">
        <v>50.034999999999997</v>
      </c>
      <c r="AW38" s="457">
        <v>10.4</v>
      </c>
      <c r="AX38" s="361">
        <v>44.905000000000001</v>
      </c>
      <c r="AY38" s="360">
        <v>2.2999999999999998</v>
      </c>
      <c r="AZ38" s="361">
        <v>50.84</v>
      </c>
      <c r="BA38" s="360">
        <v>10.4</v>
      </c>
      <c r="BB38" s="419">
        <f t="shared" si="2"/>
        <v>95.745000000000005</v>
      </c>
      <c r="BC38" s="361">
        <v>50.695</v>
      </c>
      <c r="BD38" s="360">
        <v>11.2</v>
      </c>
      <c r="BE38" s="497"/>
      <c r="BF38" s="490"/>
      <c r="BG38" s="490"/>
      <c r="BH38" s="490"/>
      <c r="BI38" s="490"/>
      <c r="BJ38" s="490"/>
      <c r="BK38" s="541"/>
      <c r="BL38" s="380">
        <v>44.21</v>
      </c>
      <c r="BM38" s="438">
        <v>2.2999999999999998</v>
      </c>
      <c r="BN38" s="524">
        <v>51.325000000000003</v>
      </c>
      <c r="BO38" s="438">
        <v>11.2</v>
      </c>
      <c r="BP38" s="380">
        <f t="shared" si="15"/>
        <v>95.534999999999997</v>
      </c>
      <c r="BQ38" s="547"/>
      <c r="BR38" s="547"/>
      <c r="BS38" s="466">
        <f>AC38+AO38-AP388+AJ38+BN38-AD38</f>
        <v>191.495</v>
      </c>
      <c r="BT38" s="399">
        <v>1</v>
      </c>
      <c r="BU38" s="2"/>
      <c r="BV38" s="2"/>
      <c r="BW38" s="2"/>
      <c r="BX38" s="2"/>
      <c r="BY38" s="2"/>
      <c r="BZ38" s="2"/>
      <c r="CA38" s="2"/>
    </row>
    <row r="39" spans="1:79" x14ac:dyDescent="0.25">
      <c r="A39" s="4" t="s">
        <v>88</v>
      </c>
      <c r="B39" s="5" t="s">
        <v>78</v>
      </c>
      <c r="C39" s="4" t="s">
        <v>15</v>
      </c>
      <c r="D39" s="16">
        <v>2001</v>
      </c>
      <c r="E39" s="114"/>
      <c r="F39" s="115"/>
      <c r="G39" s="115"/>
      <c r="H39" s="121"/>
      <c r="I39" s="115"/>
      <c r="J39" s="121"/>
      <c r="K39" s="115"/>
      <c r="L39" s="122"/>
      <c r="M39" s="115"/>
      <c r="N39" s="123"/>
      <c r="O39" s="139"/>
      <c r="P39" s="88"/>
      <c r="Q39" s="103"/>
      <c r="R39" s="140"/>
      <c r="S39" s="136"/>
      <c r="T39" s="103"/>
      <c r="U39" s="141"/>
      <c r="V39" s="194"/>
      <c r="W39" s="209"/>
      <c r="X39" s="195"/>
      <c r="Y39" s="196"/>
      <c r="Z39" s="195"/>
      <c r="AA39" s="195"/>
      <c r="AB39" s="218"/>
      <c r="AC39" s="235"/>
      <c r="AD39" s="236"/>
      <c r="AE39" s="236"/>
      <c r="AF39" s="236"/>
      <c r="AG39" s="236"/>
      <c r="AH39" s="236"/>
      <c r="AI39" s="233"/>
      <c r="AJ39" s="236"/>
      <c r="AK39" s="245"/>
      <c r="AL39" s="233"/>
      <c r="AM39" s="236"/>
      <c r="AN39" s="310"/>
      <c r="AO39" s="293"/>
      <c r="AP39" s="294"/>
      <c r="AQ39" s="295"/>
      <c r="AR39" s="294"/>
      <c r="AS39" s="284">
        <f t="shared" si="4"/>
        <v>0</v>
      </c>
      <c r="AT39" s="295"/>
      <c r="AU39" s="294"/>
      <c r="AV39" s="295"/>
      <c r="AW39" s="296"/>
      <c r="AX39" s="420"/>
      <c r="AY39" s="420"/>
      <c r="AZ39" s="420"/>
      <c r="BA39" s="420"/>
      <c r="BB39" s="419"/>
      <c r="BC39" s="420"/>
      <c r="BD39" s="420"/>
      <c r="BE39" s="497"/>
      <c r="BF39" s="490"/>
      <c r="BG39" s="490"/>
      <c r="BH39" s="490"/>
      <c r="BI39" s="490"/>
      <c r="BJ39" s="490"/>
      <c r="BK39" s="541"/>
      <c r="BL39" s="556"/>
      <c r="BM39" s="547"/>
      <c r="BN39" s="556"/>
      <c r="BO39" s="547"/>
      <c r="BP39" s="556"/>
      <c r="BQ39" s="547"/>
      <c r="BR39" s="547"/>
      <c r="BS39" s="55"/>
      <c r="BT39" s="325"/>
      <c r="BU39" s="2"/>
      <c r="BV39" s="2"/>
      <c r="BW39" s="2"/>
      <c r="BX39" s="2"/>
      <c r="BY39" s="2"/>
      <c r="BZ39" s="2"/>
      <c r="CA39" s="2"/>
    </row>
    <row r="40" spans="1:79" ht="15.75" x14ac:dyDescent="0.25">
      <c r="A40" s="4" t="s">
        <v>87</v>
      </c>
      <c r="B40" s="5" t="s">
        <v>62</v>
      </c>
      <c r="C40" s="4" t="s">
        <v>8</v>
      </c>
      <c r="D40" s="16">
        <v>2001</v>
      </c>
      <c r="E40" s="129"/>
      <c r="F40" s="130"/>
      <c r="G40" s="130"/>
      <c r="H40" s="131"/>
      <c r="I40" s="130"/>
      <c r="J40" s="131"/>
      <c r="K40" s="130"/>
      <c r="L40" s="132"/>
      <c r="M40" s="130"/>
      <c r="N40" s="133"/>
      <c r="O40" s="156">
        <v>32.380000000000003</v>
      </c>
      <c r="P40" s="157">
        <v>0.7</v>
      </c>
      <c r="Q40" s="158">
        <v>46.47</v>
      </c>
      <c r="R40" s="159">
        <v>10.4</v>
      </c>
      <c r="S40" s="136">
        <f t="shared" si="3"/>
        <v>78.849999999999994</v>
      </c>
      <c r="T40" s="158">
        <v>46.73</v>
      </c>
      <c r="U40" s="160">
        <v>10.4</v>
      </c>
      <c r="V40" s="194"/>
      <c r="W40" s="209"/>
      <c r="X40" s="195"/>
      <c r="Y40" s="196"/>
      <c r="Z40" s="195"/>
      <c r="AA40" s="195"/>
      <c r="AB40" s="218"/>
      <c r="AC40" s="247">
        <v>42.98</v>
      </c>
      <c r="AD40" s="248">
        <v>1.9</v>
      </c>
      <c r="AE40" s="249">
        <v>43.024999999999999</v>
      </c>
      <c r="AF40" s="248">
        <v>1.9</v>
      </c>
      <c r="AG40" s="249">
        <v>47.465000000000003</v>
      </c>
      <c r="AH40" s="248">
        <v>10.4</v>
      </c>
      <c r="AI40" s="233">
        <f t="shared" si="7"/>
        <v>90.444999999999993</v>
      </c>
      <c r="AJ40" s="249">
        <v>46.945</v>
      </c>
      <c r="AK40" s="248">
        <v>9.1</v>
      </c>
      <c r="AL40" s="233">
        <f t="shared" si="6"/>
        <v>89.97</v>
      </c>
      <c r="AM40" s="249">
        <v>48.21</v>
      </c>
      <c r="AN40" s="257">
        <v>10.4</v>
      </c>
      <c r="AO40" s="293">
        <v>43.08</v>
      </c>
      <c r="AP40" s="294">
        <v>1.9</v>
      </c>
      <c r="AQ40" s="295">
        <v>46.715000000000003</v>
      </c>
      <c r="AR40" s="294">
        <v>9.4</v>
      </c>
      <c r="AS40" s="284">
        <f t="shared" si="4"/>
        <v>89.795000000000002</v>
      </c>
      <c r="AT40" s="295">
        <v>46.244999999999997</v>
      </c>
      <c r="AU40" s="294">
        <v>10.4</v>
      </c>
      <c r="AV40" s="294"/>
      <c r="AW40" s="296"/>
      <c r="AX40" s="361">
        <v>41.54</v>
      </c>
      <c r="AY40" s="360">
        <v>1.9</v>
      </c>
      <c r="AZ40" s="361">
        <v>47.744999999999997</v>
      </c>
      <c r="BA40" s="360">
        <v>9.8000000000000007</v>
      </c>
      <c r="BB40" s="419">
        <f t="shared" si="2"/>
        <v>89.284999999999997</v>
      </c>
      <c r="BC40" s="420"/>
      <c r="BD40" s="420"/>
      <c r="BE40" s="497"/>
      <c r="BF40" s="490"/>
      <c r="BG40" s="490"/>
      <c r="BH40" s="490"/>
      <c r="BI40" s="490"/>
      <c r="BJ40" s="490"/>
      <c r="BK40" s="541"/>
      <c r="BL40" s="547"/>
      <c r="BM40" s="547"/>
      <c r="BN40" s="547"/>
      <c r="BO40" s="547"/>
      <c r="BP40" s="556"/>
      <c r="BQ40" s="547"/>
      <c r="BR40" s="547"/>
      <c r="BS40" s="51">
        <f>AC40+AE40+AG40+AM40-AD40-AF40</f>
        <v>177.88</v>
      </c>
      <c r="BT40" s="326"/>
      <c r="BU40" s="2"/>
      <c r="BV40" s="2"/>
      <c r="BW40" s="2"/>
      <c r="BX40" s="2"/>
      <c r="BY40" s="2"/>
      <c r="BZ40" s="2"/>
      <c r="CA40" s="2"/>
    </row>
    <row r="41" spans="1:79" ht="16.5" thickBot="1" x14ac:dyDescent="0.3">
      <c r="A41" s="91" t="s">
        <v>89</v>
      </c>
      <c r="B41" s="91" t="s">
        <v>63</v>
      </c>
      <c r="C41" s="91" t="s">
        <v>23</v>
      </c>
      <c r="D41" s="92">
        <v>2000</v>
      </c>
      <c r="E41" s="114"/>
      <c r="F41" s="115"/>
      <c r="G41" s="115"/>
      <c r="H41" s="121"/>
      <c r="I41" s="115"/>
      <c r="J41" s="121"/>
      <c r="K41" s="115"/>
      <c r="L41" s="122"/>
      <c r="M41" s="115"/>
      <c r="N41" s="123"/>
      <c r="O41" s="139"/>
      <c r="P41" s="88"/>
      <c r="Q41" s="103"/>
      <c r="R41" s="140"/>
      <c r="S41" s="136"/>
      <c r="T41" s="103"/>
      <c r="U41" s="141"/>
      <c r="V41" s="194"/>
      <c r="W41" s="209"/>
      <c r="X41" s="195"/>
      <c r="Y41" s="196"/>
      <c r="Z41" s="195"/>
      <c r="AA41" s="195"/>
      <c r="AB41" s="218"/>
      <c r="AC41" s="247">
        <v>44.475000000000001</v>
      </c>
      <c r="AD41" s="248">
        <v>2.1</v>
      </c>
      <c r="AE41" s="249">
        <v>44.145000000000003</v>
      </c>
      <c r="AF41" s="248">
        <v>2.1</v>
      </c>
      <c r="AG41" s="249">
        <v>49.72</v>
      </c>
      <c r="AH41" s="248">
        <v>10.6</v>
      </c>
      <c r="AI41" s="233">
        <f t="shared" si="7"/>
        <v>94.194999999999993</v>
      </c>
      <c r="AJ41" s="249">
        <v>42.594999999999999</v>
      </c>
      <c r="AK41" s="248">
        <v>8</v>
      </c>
      <c r="AL41" s="233">
        <f t="shared" si="6"/>
        <v>86.740000000000009</v>
      </c>
      <c r="AM41" s="249">
        <v>10.555</v>
      </c>
      <c r="AN41" s="257">
        <v>2.7</v>
      </c>
      <c r="AO41" s="313">
        <v>44.58</v>
      </c>
      <c r="AP41" s="314">
        <v>2.2999999999999998</v>
      </c>
      <c r="AQ41" s="315"/>
      <c r="AR41" s="314"/>
      <c r="AS41" s="340">
        <f t="shared" si="4"/>
        <v>44.58</v>
      </c>
      <c r="AT41" s="315"/>
      <c r="AU41" s="314"/>
      <c r="AV41" s="314"/>
      <c r="AW41" s="403"/>
      <c r="AX41" s="361">
        <v>45.234999999999999</v>
      </c>
      <c r="AY41" s="360">
        <v>2.2999999999999998</v>
      </c>
      <c r="AZ41" s="361">
        <v>50.45</v>
      </c>
      <c r="BA41" s="360">
        <v>10.4</v>
      </c>
      <c r="BB41" s="419">
        <f t="shared" si="2"/>
        <v>95.685000000000002</v>
      </c>
      <c r="BC41" s="361">
        <v>50.76</v>
      </c>
      <c r="BD41" s="360">
        <v>10.4</v>
      </c>
      <c r="BE41" s="497"/>
      <c r="BF41" s="490"/>
      <c r="BG41" s="490"/>
      <c r="BH41" s="490"/>
      <c r="BI41" s="490"/>
      <c r="BJ41" s="490"/>
      <c r="BK41" s="541"/>
      <c r="BL41" s="547"/>
      <c r="BM41" s="547"/>
      <c r="BN41" s="547"/>
      <c r="BO41" s="547"/>
      <c r="BP41" s="547"/>
      <c r="BQ41" s="547"/>
      <c r="BR41" s="547"/>
      <c r="BS41" s="335">
        <f>AC41+AE41+AG41+AJ41-AD41-AF41</f>
        <v>176.73500000000001</v>
      </c>
      <c r="BT41" s="327"/>
      <c r="BU41" s="2"/>
      <c r="BV41" s="2"/>
      <c r="BW41" s="2"/>
      <c r="BX41" s="2"/>
      <c r="BY41" s="2"/>
      <c r="BZ41" s="2"/>
      <c r="CA41" s="2"/>
    </row>
    <row r="42" spans="1:79" x14ac:dyDescent="0.25">
      <c r="A42" s="90" t="s">
        <v>166</v>
      </c>
      <c r="E42" s="7"/>
      <c r="F42" s="7"/>
      <c r="G42" s="7"/>
      <c r="H42" s="62"/>
      <c r="I42" s="7"/>
      <c r="J42" s="62"/>
      <c r="K42" s="7"/>
      <c r="L42" s="63"/>
      <c r="M42" s="7"/>
      <c r="N42" s="62"/>
      <c r="O42" s="7"/>
      <c r="Q42" s="7"/>
      <c r="R42" s="62"/>
      <c r="S42" s="62"/>
      <c r="T42" s="7"/>
      <c r="U42" s="62"/>
      <c r="V42" s="13"/>
      <c r="W42" s="62"/>
      <c r="X42" s="13"/>
      <c r="Y42" s="62"/>
      <c r="Z42" s="13"/>
      <c r="AA42" s="13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BS42" s="2"/>
      <c r="BU42" s="2"/>
      <c r="BV42" s="2"/>
      <c r="BW42" s="2"/>
      <c r="BX42" s="2"/>
      <c r="BY42" s="2"/>
      <c r="BZ42" s="2"/>
      <c r="CA42" s="2"/>
    </row>
    <row r="43" spans="1:79" x14ac:dyDescent="0.25">
      <c r="A43" s="49" t="s">
        <v>143</v>
      </c>
      <c r="E43" s="7"/>
      <c r="F43" s="7"/>
      <c r="G43" s="7"/>
      <c r="H43" s="62"/>
      <c r="I43" s="7"/>
      <c r="J43" s="63"/>
      <c r="K43" s="7"/>
      <c r="L43" s="63"/>
      <c r="M43" s="7"/>
      <c r="N43" s="63"/>
      <c r="O43" s="7"/>
      <c r="Q43" s="7"/>
      <c r="R43" s="62"/>
      <c r="S43" s="62"/>
      <c r="T43" s="7"/>
      <c r="U43" s="63"/>
      <c r="V43" s="7"/>
      <c r="W43" s="63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BU43" s="2"/>
      <c r="BV43" s="2"/>
      <c r="BW43" s="2"/>
      <c r="BX43" s="2"/>
      <c r="BY43" s="2"/>
      <c r="BZ43" s="2"/>
      <c r="CA43" s="2"/>
    </row>
    <row r="44" spans="1:79" x14ac:dyDescent="0.25">
      <c r="A44" s="50" t="s">
        <v>144</v>
      </c>
      <c r="H44" s="62"/>
      <c r="R44" s="62"/>
      <c r="S44" s="62"/>
      <c r="Y44"/>
      <c r="AB44"/>
      <c r="AC44"/>
      <c r="AD44"/>
      <c r="AE44"/>
      <c r="AF44"/>
      <c r="AG44"/>
      <c r="AH44"/>
      <c r="AI44"/>
      <c r="AJ44"/>
      <c r="AK44"/>
      <c r="AL44"/>
      <c r="AM44"/>
      <c r="AN44"/>
      <c r="BT44"/>
      <c r="BU44" s="2"/>
      <c r="BV44" s="2"/>
      <c r="BW44" s="2"/>
      <c r="BX44" s="2"/>
      <c r="BY44" s="2"/>
      <c r="BZ44" s="2"/>
      <c r="CA44" s="2"/>
    </row>
    <row r="45" spans="1:79" x14ac:dyDescent="0.25">
      <c r="A45" t="s">
        <v>168</v>
      </c>
      <c r="Y45"/>
      <c r="AB45"/>
      <c r="AC45"/>
      <c r="AD45"/>
      <c r="AE45"/>
      <c r="AF45"/>
      <c r="AG45"/>
      <c r="AH45"/>
      <c r="AI45"/>
      <c r="AJ45"/>
      <c r="AK45"/>
      <c r="AL45"/>
      <c r="AM45"/>
      <c r="AN45"/>
      <c r="BT45"/>
      <c r="BU45" s="2"/>
      <c r="BV45" s="2"/>
      <c r="BW45" s="2"/>
      <c r="BX45" s="2"/>
      <c r="BY45" s="2"/>
      <c r="BZ45" s="2"/>
      <c r="CA45" s="2"/>
    </row>
    <row r="46" spans="1:79" ht="15.75" thickBot="1" x14ac:dyDescent="0.3">
      <c r="A46" t="s">
        <v>163</v>
      </c>
      <c r="Y46"/>
      <c r="AB46"/>
      <c r="AC46"/>
      <c r="AD46"/>
      <c r="AE46"/>
      <c r="AF46"/>
      <c r="AG46"/>
      <c r="AH46"/>
      <c r="AI46"/>
      <c r="AJ46"/>
      <c r="AK46"/>
      <c r="AL46"/>
      <c r="AM46"/>
      <c r="AN46"/>
      <c r="BT46"/>
      <c r="BU46" s="2"/>
      <c r="BV46" s="2"/>
      <c r="BW46" s="2"/>
      <c r="BX46" s="2"/>
      <c r="BY46" s="2"/>
      <c r="BZ46" s="2"/>
      <c r="CA46" s="2"/>
    </row>
    <row r="47" spans="1:79" x14ac:dyDescent="0.25">
      <c r="A47" s="180" t="s">
        <v>153</v>
      </c>
      <c r="B47" s="181" t="s">
        <v>154</v>
      </c>
      <c r="C47" s="181" t="s">
        <v>155</v>
      </c>
      <c r="D47" s="181" t="s">
        <v>142</v>
      </c>
      <c r="E47" s="181" t="s">
        <v>156</v>
      </c>
      <c r="F47" s="181" t="s">
        <v>142</v>
      </c>
      <c r="G47" s="181"/>
      <c r="H47" s="182" t="s">
        <v>164</v>
      </c>
      <c r="Y47"/>
      <c r="AB47"/>
      <c r="AC47"/>
      <c r="AD47"/>
      <c r="AE47"/>
      <c r="AF47"/>
      <c r="AG47"/>
      <c r="AH47"/>
      <c r="AI47"/>
      <c r="AJ47"/>
      <c r="AK47"/>
      <c r="AL47"/>
      <c r="AM47"/>
      <c r="AN47"/>
      <c r="BT47"/>
    </row>
    <row r="48" spans="1:79" x14ac:dyDescent="0.25">
      <c r="A48" s="173">
        <v>2011</v>
      </c>
      <c r="B48" s="166" t="s">
        <v>157</v>
      </c>
      <c r="C48" s="167">
        <v>39.4</v>
      </c>
      <c r="D48" s="167"/>
      <c r="E48" s="167">
        <v>45.2</v>
      </c>
      <c r="F48" s="167">
        <v>7.4</v>
      </c>
      <c r="G48" s="167"/>
      <c r="H48" s="174">
        <f>E48+C48</f>
        <v>84.6</v>
      </c>
      <c r="Y48"/>
      <c r="AB48"/>
      <c r="AC48"/>
      <c r="AD48"/>
      <c r="AE48"/>
      <c r="AF48"/>
      <c r="AG48"/>
      <c r="AH48"/>
      <c r="AI48"/>
      <c r="AJ48"/>
      <c r="AK48"/>
      <c r="AL48"/>
      <c r="AM48"/>
      <c r="AN48"/>
      <c r="BT48"/>
    </row>
    <row r="49" spans="1:72" x14ac:dyDescent="0.25">
      <c r="A49" s="173">
        <v>2010</v>
      </c>
      <c r="B49" s="166" t="s">
        <v>157</v>
      </c>
      <c r="C49" s="167">
        <v>39.799999999999997</v>
      </c>
      <c r="D49" s="167"/>
      <c r="E49" s="167">
        <v>45.6</v>
      </c>
      <c r="F49" s="167">
        <v>7.6</v>
      </c>
      <c r="G49" s="167"/>
      <c r="H49" s="174">
        <f t="shared" ref="H49:H58" si="16">E49+C49</f>
        <v>85.4</v>
      </c>
      <c r="Y49"/>
      <c r="AB49"/>
      <c r="AC49"/>
      <c r="AD49"/>
      <c r="AE49"/>
      <c r="AF49"/>
      <c r="AG49"/>
      <c r="AH49"/>
      <c r="AI49"/>
      <c r="AJ49"/>
      <c r="AK49"/>
      <c r="AL49"/>
      <c r="AM49"/>
      <c r="AN49"/>
      <c r="BT49"/>
    </row>
    <row r="50" spans="1:72" x14ac:dyDescent="0.25">
      <c r="A50" s="173">
        <v>2009</v>
      </c>
      <c r="B50" s="166" t="s">
        <v>157</v>
      </c>
      <c r="C50" s="167">
        <v>40.299999999999997</v>
      </c>
      <c r="D50" s="167"/>
      <c r="E50" s="167">
        <v>46</v>
      </c>
      <c r="F50" s="167">
        <v>7.8</v>
      </c>
      <c r="G50" s="167"/>
      <c r="H50" s="174">
        <f t="shared" si="16"/>
        <v>86.3</v>
      </c>
      <c r="Y50"/>
      <c r="AB50"/>
      <c r="AC50"/>
      <c r="AD50"/>
      <c r="AE50"/>
      <c r="AF50"/>
      <c r="AG50"/>
      <c r="AH50"/>
      <c r="AI50"/>
      <c r="AJ50"/>
      <c r="AK50"/>
      <c r="AL50"/>
      <c r="AM50"/>
      <c r="AN50"/>
      <c r="BT50"/>
    </row>
    <row r="51" spans="1:72" x14ac:dyDescent="0.25">
      <c r="A51" s="175">
        <v>2008</v>
      </c>
      <c r="B51" s="168" t="s">
        <v>158</v>
      </c>
      <c r="C51" s="169">
        <v>40.4</v>
      </c>
      <c r="D51" s="169"/>
      <c r="E51" s="169">
        <v>46.4</v>
      </c>
      <c r="F51" s="169">
        <v>8</v>
      </c>
      <c r="G51" s="169"/>
      <c r="H51" s="174">
        <f t="shared" si="16"/>
        <v>86.8</v>
      </c>
      <c r="Y51"/>
      <c r="AB51"/>
      <c r="AC51"/>
      <c r="AD51"/>
      <c r="AE51"/>
      <c r="AF51"/>
      <c r="AG51"/>
      <c r="AH51"/>
      <c r="AI51"/>
      <c r="AJ51"/>
      <c r="AK51"/>
      <c r="AL51"/>
      <c r="AM51"/>
      <c r="AN51"/>
      <c r="BT51"/>
    </row>
    <row r="52" spans="1:72" x14ac:dyDescent="0.25">
      <c r="A52" s="176">
        <v>2007</v>
      </c>
      <c r="B52" s="170" t="s">
        <v>158</v>
      </c>
      <c r="C52" s="171">
        <v>40.799999999999997</v>
      </c>
      <c r="D52" s="171"/>
      <c r="E52" s="171">
        <v>47.2</v>
      </c>
      <c r="F52" s="171">
        <v>8.1999999999999993</v>
      </c>
      <c r="G52" s="171"/>
      <c r="H52" s="174">
        <f t="shared" si="16"/>
        <v>88</v>
      </c>
      <c r="Y52"/>
      <c r="AB52"/>
      <c r="AC52"/>
      <c r="AD52"/>
      <c r="AE52"/>
      <c r="AF52"/>
      <c r="AG52"/>
      <c r="AH52"/>
      <c r="AI52"/>
      <c r="AJ52"/>
      <c r="AK52"/>
      <c r="AL52"/>
      <c r="AM52"/>
      <c r="AN52"/>
      <c r="BT52"/>
    </row>
    <row r="53" spans="1:72" x14ac:dyDescent="0.25">
      <c r="A53" s="176">
        <v>2006</v>
      </c>
      <c r="B53" s="170" t="s">
        <v>159</v>
      </c>
      <c r="C53" s="171">
        <v>41</v>
      </c>
      <c r="D53" s="171"/>
      <c r="E53" s="171">
        <v>47.8</v>
      </c>
      <c r="F53" s="171">
        <v>8.6</v>
      </c>
      <c r="G53" s="171"/>
      <c r="H53" s="174">
        <f t="shared" si="16"/>
        <v>88.8</v>
      </c>
      <c r="Y53"/>
      <c r="AB53"/>
      <c r="AC53"/>
      <c r="AD53"/>
      <c r="AE53"/>
      <c r="AF53"/>
      <c r="AG53"/>
      <c r="AH53"/>
      <c r="AI53"/>
      <c r="AJ53"/>
      <c r="AK53"/>
      <c r="AL53"/>
      <c r="AM53"/>
      <c r="AN53"/>
      <c r="BT53"/>
    </row>
    <row r="54" spans="1:72" x14ac:dyDescent="0.25">
      <c r="A54" s="176">
        <v>2005</v>
      </c>
      <c r="B54" s="170" t="s">
        <v>159</v>
      </c>
      <c r="C54" s="171">
        <v>41.4</v>
      </c>
      <c r="D54" s="171"/>
      <c r="E54" s="171">
        <v>48.5</v>
      </c>
      <c r="F54" s="171">
        <v>9.1</v>
      </c>
      <c r="G54" s="171"/>
      <c r="H54" s="174">
        <f t="shared" si="16"/>
        <v>89.9</v>
      </c>
      <c r="Y54"/>
      <c r="AB54"/>
      <c r="AC54"/>
      <c r="AD54"/>
      <c r="AE54"/>
      <c r="AF54"/>
      <c r="AG54"/>
      <c r="AH54"/>
      <c r="AI54"/>
      <c r="AJ54"/>
      <c r="AK54"/>
      <c r="AL54"/>
      <c r="AM54"/>
      <c r="AN54"/>
      <c r="BT54"/>
    </row>
    <row r="55" spans="1:72" x14ac:dyDescent="0.25">
      <c r="A55" s="176">
        <v>2004</v>
      </c>
      <c r="B55" s="170" t="s">
        <v>160</v>
      </c>
      <c r="C55" s="171">
        <v>42.7</v>
      </c>
      <c r="D55" s="171">
        <v>1.2</v>
      </c>
      <c r="E55" s="171">
        <v>48.9</v>
      </c>
      <c r="F55" s="171">
        <v>9.5</v>
      </c>
      <c r="G55" s="171"/>
      <c r="H55" s="174">
        <f t="shared" si="16"/>
        <v>91.6</v>
      </c>
      <c r="Y55"/>
      <c r="AB55"/>
      <c r="AC55"/>
      <c r="AD55"/>
      <c r="AE55"/>
      <c r="AF55"/>
      <c r="AG55"/>
      <c r="AH55"/>
      <c r="AI55"/>
      <c r="AJ55"/>
      <c r="AK55"/>
      <c r="AL55"/>
      <c r="AM55"/>
      <c r="AN55"/>
      <c r="BT55"/>
    </row>
    <row r="56" spans="1:72" x14ac:dyDescent="0.25">
      <c r="A56" s="176">
        <v>2003</v>
      </c>
      <c r="B56" s="170" t="s">
        <v>160</v>
      </c>
      <c r="C56" s="171">
        <v>43.2</v>
      </c>
      <c r="D56" s="171">
        <v>1.5</v>
      </c>
      <c r="E56" s="171">
        <v>49.8</v>
      </c>
      <c r="F56" s="171">
        <v>10.199999999999999</v>
      </c>
      <c r="G56" s="171"/>
      <c r="H56" s="174">
        <f t="shared" si="16"/>
        <v>93</v>
      </c>
      <c r="Y56"/>
      <c r="AB56"/>
      <c r="AC56"/>
      <c r="AD56"/>
      <c r="AE56"/>
      <c r="AF56"/>
      <c r="AG56"/>
      <c r="AH56"/>
      <c r="AI56"/>
      <c r="AJ56"/>
      <c r="AK56"/>
      <c r="AL56"/>
      <c r="AM56"/>
      <c r="AN56"/>
      <c r="BT56"/>
    </row>
    <row r="57" spans="1:72" x14ac:dyDescent="0.25">
      <c r="A57" s="176">
        <v>2002</v>
      </c>
      <c r="B57" s="170" t="s">
        <v>160</v>
      </c>
      <c r="C57" s="171">
        <v>43.9</v>
      </c>
      <c r="D57" s="171">
        <v>1.8</v>
      </c>
      <c r="E57" s="171">
        <v>50.3</v>
      </c>
      <c r="F57" s="171">
        <v>10.6</v>
      </c>
      <c r="G57" s="171"/>
      <c r="H57" s="174">
        <f t="shared" si="16"/>
        <v>94.199999999999989</v>
      </c>
      <c r="Y57"/>
      <c r="AB57"/>
      <c r="AC57"/>
      <c r="AD57"/>
      <c r="AE57"/>
      <c r="AF57"/>
      <c r="AG57"/>
      <c r="AH57"/>
      <c r="AI57"/>
      <c r="AJ57"/>
      <c r="AK57"/>
      <c r="AL57"/>
      <c r="AM57"/>
      <c r="AN57"/>
      <c r="BT57"/>
    </row>
    <row r="58" spans="1:72" ht="15.75" thickBot="1" x14ac:dyDescent="0.3">
      <c r="A58" s="177">
        <v>2001</v>
      </c>
      <c r="B58" s="178" t="s">
        <v>160</v>
      </c>
      <c r="C58" s="75">
        <v>44.3</v>
      </c>
      <c r="D58" s="75">
        <v>2</v>
      </c>
      <c r="E58" s="75">
        <v>50.8</v>
      </c>
      <c r="F58" s="75">
        <v>11</v>
      </c>
      <c r="G58" s="75"/>
      <c r="H58" s="179">
        <f t="shared" si="16"/>
        <v>95.1</v>
      </c>
      <c r="BT58"/>
    </row>
    <row r="59" spans="1:72" x14ac:dyDescent="0.25">
      <c r="A59" s="76"/>
      <c r="B59" s="77"/>
      <c r="C59" s="78"/>
      <c r="D59" s="78"/>
      <c r="E59" s="78"/>
      <c r="F59" s="78"/>
      <c r="G59" s="78"/>
      <c r="I59" s="78"/>
      <c r="J59" s="78"/>
      <c r="K59" s="78"/>
      <c r="L59" s="78"/>
      <c r="M59" s="79"/>
      <c r="BT59"/>
    </row>
    <row r="60" spans="1:72" x14ac:dyDescent="0.25">
      <c r="A60" s="76"/>
      <c r="B60" s="77"/>
      <c r="C60" s="78"/>
      <c r="D60" s="78"/>
      <c r="E60" s="78"/>
      <c r="F60" s="78"/>
      <c r="G60" s="78"/>
      <c r="I60" s="78"/>
      <c r="J60" s="78"/>
      <c r="K60" s="78"/>
      <c r="L60" s="78"/>
      <c r="M60" s="78"/>
      <c r="BT60"/>
    </row>
    <row r="61" spans="1:72" x14ac:dyDescent="0.25">
      <c r="J61"/>
      <c r="L61"/>
      <c r="N61"/>
      <c r="BT61"/>
    </row>
    <row r="62" spans="1:72" x14ac:dyDescent="0.25">
      <c r="J62"/>
      <c r="L62"/>
      <c r="N62"/>
      <c r="BT62"/>
    </row>
    <row r="63" spans="1:72" x14ac:dyDescent="0.25">
      <c r="H63"/>
      <c r="J63"/>
      <c r="L63"/>
      <c r="N63"/>
      <c r="BT63"/>
    </row>
    <row r="64" spans="1:72" x14ac:dyDescent="0.25">
      <c r="H64"/>
      <c r="J64"/>
      <c r="L64"/>
      <c r="N64"/>
      <c r="BT64"/>
    </row>
    <row r="65" spans="8:72" x14ac:dyDescent="0.25">
      <c r="H65"/>
      <c r="J65"/>
      <c r="L65"/>
      <c r="N65"/>
      <c r="BT65"/>
    </row>
    <row r="66" spans="8:72" x14ac:dyDescent="0.25">
      <c r="H66"/>
      <c r="J66"/>
      <c r="L66"/>
      <c r="N66"/>
      <c r="BT66"/>
    </row>
    <row r="67" spans="8:72" x14ac:dyDescent="0.25">
      <c r="H67"/>
      <c r="J67"/>
      <c r="L67"/>
      <c r="N67"/>
    </row>
    <row r="68" spans="8:72" x14ac:dyDescent="0.25">
      <c r="H68"/>
      <c r="J68"/>
      <c r="L68"/>
      <c r="N68"/>
    </row>
    <row r="69" spans="8:72" x14ac:dyDescent="0.25">
      <c r="H69"/>
      <c r="J69"/>
      <c r="L69"/>
      <c r="N69"/>
    </row>
    <row r="70" spans="8:72" x14ac:dyDescent="0.25">
      <c r="H70"/>
      <c r="J70"/>
      <c r="L70"/>
      <c r="N70"/>
    </row>
    <row r="71" spans="8:72" x14ac:dyDescent="0.25">
      <c r="H71"/>
      <c r="J71"/>
      <c r="L71"/>
      <c r="N71"/>
    </row>
    <row r="72" spans="8:72" x14ac:dyDescent="0.25">
      <c r="H72"/>
      <c r="J72"/>
      <c r="L72"/>
      <c r="N72"/>
    </row>
    <row r="73" spans="8:72" x14ac:dyDescent="0.25">
      <c r="H73"/>
      <c r="J73"/>
      <c r="L73"/>
      <c r="N73"/>
    </row>
  </sheetData>
  <sortState ref="A5:BT40">
    <sortCondition ref="A3"/>
  </sortState>
  <mergeCells count="1">
    <mergeCell ref="AX2:BD2"/>
  </mergeCells>
  <conditionalFormatting sqref="AX8">
    <cfRule type="cellIs" dxfId="129" priority="96" operator="greaterThanOrEqual">
      <formula>40.3</formula>
    </cfRule>
  </conditionalFormatting>
  <conditionalFormatting sqref="AZ8 BC8">
    <cfRule type="cellIs" dxfId="128" priority="95" operator="greaterThanOrEqual">
      <formula>46.4</formula>
    </cfRule>
  </conditionalFormatting>
  <conditionalFormatting sqref="BA8 BD8">
    <cfRule type="cellIs" dxfId="127" priority="94" operator="greaterThanOrEqual">
      <formula>8.5</formula>
    </cfRule>
  </conditionalFormatting>
  <conditionalFormatting sqref="AX5">
    <cfRule type="cellIs" dxfId="126" priority="93" operator="greaterThanOrEqual">
      <formula>40.3</formula>
    </cfRule>
  </conditionalFormatting>
  <conditionalFormatting sqref="AZ5">
    <cfRule type="cellIs" dxfId="125" priority="92" operator="greaterThanOrEqual">
      <formula>46.4</formula>
    </cfRule>
  </conditionalFormatting>
  <conditionalFormatting sqref="BA5">
    <cfRule type="cellIs" dxfId="124" priority="91" operator="greaterThanOrEqual">
      <formula>8.5</formula>
    </cfRule>
  </conditionalFormatting>
  <conditionalFormatting sqref="AX9">
    <cfRule type="cellIs" dxfId="123" priority="90" operator="greaterThanOrEqual">
      <formula>40.3</formula>
    </cfRule>
  </conditionalFormatting>
  <conditionalFormatting sqref="AZ9 BC9">
    <cfRule type="cellIs" dxfId="122" priority="89" operator="greaterThanOrEqual">
      <formula>46.4</formula>
    </cfRule>
  </conditionalFormatting>
  <conditionalFormatting sqref="BA9 BD9">
    <cfRule type="cellIs" dxfId="121" priority="88" operator="greaterThanOrEqual">
      <formula>8.5</formula>
    </cfRule>
  </conditionalFormatting>
  <conditionalFormatting sqref="AX7">
    <cfRule type="cellIs" dxfId="120" priority="87" operator="greaterThanOrEqual">
      <formula>40.3</formula>
    </cfRule>
  </conditionalFormatting>
  <conditionalFormatting sqref="AZ7">
    <cfRule type="cellIs" dxfId="119" priority="86" operator="greaterThanOrEqual">
      <formula>46.4</formula>
    </cfRule>
  </conditionalFormatting>
  <conditionalFormatting sqref="BA7">
    <cfRule type="cellIs" dxfId="118" priority="85" operator="greaterThanOrEqual">
      <formula>8.5</formula>
    </cfRule>
  </conditionalFormatting>
  <conditionalFormatting sqref="AX17">
    <cfRule type="cellIs" dxfId="117" priority="84" operator="greaterThanOrEqual">
      <formula>40.8</formula>
    </cfRule>
  </conditionalFormatting>
  <conditionalFormatting sqref="AZ17 BC17">
    <cfRule type="cellIs" dxfId="116" priority="83" operator="greaterThanOrEqual">
      <formula>47.4</formula>
    </cfRule>
  </conditionalFormatting>
  <conditionalFormatting sqref="BA17 BD17">
    <cfRule type="cellIs" dxfId="115" priority="82" operator="greaterThanOrEqual">
      <formula>9.1</formula>
    </cfRule>
  </conditionalFormatting>
  <conditionalFormatting sqref="AX15">
    <cfRule type="cellIs" dxfId="114" priority="81" operator="greaterThanOrEqual">
      <formula>40.4</formula>
    </cfRule>
  </conditionalFormatting>
  <conditionalFormatting sqref="AZ15 BC15">
    <cfRule type="cellIs" dxfId="113" priority="80" operator="greaterThanOrEqual">
      <formula>47</formula>
    </cfRule>
  </conditionalFormatting>
  <conditionalFormatting sqref="BA15 BD15">
    <cfRule type="cellIs" dxfId="112" priority="79" operator="greaterThanOrEqual">
      <formula>8.8</formula>
    </cfRule>
  </conditionalFormatting>
  <conditionalFormatting sqref="AX11">
    <cfRule type="cellIs" dxfId="111" priority="78" operator="greaterThanOrEqual">
      <formula>40.4</formula>
    </cfRule>
  </conditionalFormatting>
  <conditionalFormatting sqref="AZ11 BC11">
    <cfRule type="cellIs" dxfId="110" priority="77" operator="greaterThanOrEqual">
      <formula>47</formula>
    </cfRule>
  </conditionalFormatting>
  <conditionalFormatting sqref="BA11 BD11">
    <cfRule type="cellIs" dxfId="109" priority="76" operator="greaterThanOrEqual">
      <formula>8.8</formula>
    </cfRule>
  </conditionalFormatting>
  <conditionalFormatting sqref="AX12">
    <cfRule type="cellIs" dxfId="108" priority="75" operator="greaterThanOrEqual">
      <formula>40.4</formula>
    </cfRule>
  </conditionalFormatting>
  <conditionalFormatting sqref="AZ12 BC12">
    <cfRule type="cellIs" dxfId="107" priority="74" operator="greaterThanOrEqual">
      <formula>47</formula>
    </cfRule>
  </conditionalFormatting>
  <conditionalFormatting sqref="BA12 BD12">
    <cfRule type="cellIs" dxfId="106" priority="73" operator="greaterThanOrEqual">
      <formula>8.8</formula>
    </cfRule>
  </conditionalFormatting>
  <conditionalFormatting sqref="AX13">
    <cfRule type="cellIs" dxfId="105" priority="72" operator="greaterThanOrEqual">
      <formula>40.4</formula>
    </cfRule>
  </conditionalFormatting>
  <conditionalFormatting sqref="AZ13 BC13">
    <cfRule type="cellIs" dxfId="104" priority="71" operator="greaterThanOrEqual">
      <formula>47</formula>
    </cfRule>
  </conditionalFormatting>
  <conditionalFormatting sqref="BA13 BD13">
    <cfRule type="cellIs" dxfId="103" priority="70" operator="greaterThanOrEqual">
      <formula>8.8</formula>
    </cfRule>
  </conditionalFormatting>
  <conditionalFormatting sqref="AX14">
    <cfRule type="cellIs" dxfId="102" priority="69" operator="greaterThanOrEqual">
      <formula>40.4</formula>
    </cfRule>
  </conditionalFormatting>
  <conditionalFormatting sqref="AZ14">
    <cfRule type="cellIs" dxfId="101" priority="68" operator="greaterThanOrEqual">
      <formula>47</formula>
    </cfRule>
  </conditionalFormatting>
  <conditionalFormatting sqref="BA14">
    <cfRule type="cellIs" dxfId="100" priority="67" operator="greaterThanOrEqual">
      <formula>8.8</formula>
    </cfRule>
  </conditionalFormatting>
  <conditionalFormatting sqref="AX19">
    <cfRule type="cellIs" dxfId="99" priority="66" operator="greaterThanOrEqual">
      <formula>40.8</formula>
    </cfRule>
  </conditionalFormatting>
  <conditionalFormatting sqref="AZ19 BC19">
    <cfRule type="cellIs" dxfId="98" priority="65" operator="greaterThanOrEqual">
      <formula>47.4</formula>
    </cfRule>
  </conditionalFormatting>
  <conditionalFormatting sqref="BA19 BD19">
    <cfRule type="cellIs" dxfId="97" priority="64" operator="greaterThanOrEqual">
      <formula>9.1</formula>
    </cfRule>
  </conditionalFormatting>
  <conditionalFormatting sqref="AX10">
    <cfRule type="cellIs" dxfId="96" priority="63" operator="greaterThanOrEqual">
      <formula>40.4</formula>
    </cfRule>
  </conditionalFormatting>
  <conditionalFormatting sqref="AZ10">
    <cfRule type="cellIs" dxfId="95" priority="62" operator="greaterThanOrEqual">
      <formula>47</formula>
    </cfRule>
  </conditionalFormatting>
  <conditionalFormatting sqref="BA10">
    <cfRule type="cellIs" dxfId="94" priority="61" operator="greaterThanOrEqual">
      <formula>8.8</formula>
    </cfRule>
  </conditionalFormatting>
  <conditionalFormatting sqref="AX22">
    <cfRule type="cellIs" dxfId="93" priority="60" operator="greaterThanOrEqual">
      <formula>41</formula>
    </cfRule>
  </conditionalFormatting>
  <conditionalFormatting sqref="BC22 AZ22">
    <cfRule type="cellIs" dxfId="92" priority="59" operator="greaterThanOrEqual">
      <formula>48</formula>
    </cfRule>
  </conditionalFormatting>
  <conditionalFormatting sqref="BD22 BA22">
    <cfRule type="cellIs" dxfId="91" priority="58" operator="greaterThanOrEqual">
      <formula>9.5</formula>
    </cfRule>
  </conditionalFormatting>
  <conditionalFormatting sqref="AX24">
    <cfRule type="cellIs" dxfId="90" priority="57" operator="greaterThanOrEqual">
      <formula>41</formula>
    </cfRule>
  </conditionalFormatting>
  <conditionalFormatting sqref="BC24 AZ24">
    <cfRule type="cellIs" dxfId="89" priority="56" operator="greaterThanOrEqual">
      <formula>48</formula>
    </cfRule>
  </conditionalFormatting>
  <conditionalFormatting sqref="BD24 BA24">
    <cfRule type="cellIs" dxfId="88" priority="55" operator="greaterThanOrEqual">
      <formula>9.5</formula>
    </cfRule>
  </conditionalFormatting>
  <conditionalFormatting sqref="AX28">
    <cfRule type="cellIs" dxfId="87" priority="54" operator="greaterThanOrEqual">
      <formula>41.4</formula>
    </cfRule>
  </conditionalFormatting>
  <conditionalFormatting sqref="AZ28 BC28">
    <cfRule type="cellIs" dxfId="86" priority="53" operator="greaterThanOrEqual">
      <formula>48.8</formula>
    </cfRule>
  </conditionalFormatting>
  <conditionalFormatting sqref="BA28 BD28">
    <cfRule type="cellIs" dxfId="85" priority="52" operator="greaterThanOrEqual">
      <formula>9.9</formula>
    </cfRule>
  </conditionalFormatting>
  <conditionalFormatting sqref="AX27">
    <cfRule type="cellIs" dxfId="84" priority="51" operator="greaterThanOrEqual">
      <formula>41</formula>
    </cfRule>
  </conditionalFormatting>
  <conditionalFormatting sqref="AZ27">
    <cfRule type="cellIs" dxfId="83" priority="50" operator="greaterThanOrEqual">
      <formula>48</formula>
    </cfRule>
  </conditionalFormatting>
  <conditionalFormatting sqref="BA27">
    <cfRule type="cellIs" dxfId="82" priority="49" operator="greaterThanOrEqual">
      <formula>9.5</formula>
    </cfRule>
  </conditionalFormatting>
  <conditionalFormatting sqref="AX25">
    <cfRule type="cellIs" dxfId="81" priority="48" operator="greaterThanOrEqual">
      <formula>41</formula>
    </cfRule>
  </conditionalFormatting>
  <conditionalFormatting sqref="BC25 AZ25">
    <cfRule type="cellIs" dxfId="80" priority="47" operator="greaterThanOrEqual">
      <formula>48</formula>
    </cfRule>
  </conditionalFormatting>
  <conditionalFormatting sqref="BD25 BA25">
    <cfRule type="cellIs" dxfId="79" priority="46" operator="greaterThanOrEqual">
      <formula>9.5</formula>
    </cfRule>
  </conditionalFormatting>
  <conditionalFormatting sqref="AX21">
    <cfRule type="cellIs" dxfId="78" priority="45" operator="greaterThanOrEqual">
      <formula>41</formula>
    </cfRule>
  </conditionalFormatting>
  <conditionalFormatting sqref="AZ21">
    <cfRule type="cellIs" dxfId="77" priority="44" operator="greaterThanOrEqual">
      <formula>48</formula>
    </cfRule>
  </conditionalFormatting>
  <conditionalFormatting sqref="BA21">
    <cfRule type="cellIs" dxfId="76" priority="43" operator="greaterThanOrEqual">
      <formula>9.5</formula>
    </cfRule>
  </conditionalFormatting>
  <conditionalFormatting sqref="AY38">
    <cfRule type="cellIs" dxfId="75" priority="42" operator="greaterThanOrEqual">
      <formula>1.5</formula>
    </cfRule>
  </conditionalFormatting>
  <conditionalFormatting sqref="AX38">
    <cfRule type="cellIs" dxfId="74" priority="41" operator="greaterThanOrEqual">
      <formula>43.2</formula>
    </cfRule>
  </conditionalFormatting>
  <conditionalFormatting sqref="BD38 BA38">
    <cfRule type="cellIs" dxfId="73" priority="40" operator="greaterThanOrEqual">
      <formula>10.3</formula>
    </cfRule>
  </conditionalFormatting>
  <conditionalFormatting sqref="BC38 AZ38">
    <cfRule type="cellIs" dxfId="72" priority="39" operator="greaterThanOrEqual">
      <formula>49.8</formula>
    </cfRule>
  </conditionalFormatting>
  <conditionalFormatting sqref="AY36">
    <cfRule type="cellIs" dxfId="71" priority="38" operator="greaterThanOrEqual">
      <formula>1.5</formula>
    </cfRule>
  </conditionalFormatting>
  <conditionalFormatting sqref="AX36">
    <cfRule type="cellIs" dxfId="70" priority="37" operator="greaterThanOrEqual">
      <formula>43.2</formula>
    </cfRule>
  </conditionalFormatting>
  <conditionalFormatting sqref="BD36 BA36">
    <cfRule type="cellIs" dxfId="69" priority="36" operator="greaterThanOrEqual">
      <formula>10.3</formula>
    </cfRule>
  </conditionalFormatting>
  <conditionalFormatting sqref="BC36 AZ36">
    <cfRule type="cellIs" dxfId="68" priority="35" operator="greaterThanOrEqual">
      <formula>49.8</formula>
    </cfRule>
  </conditionalFormatting>
  <conditionalFormatting sqref="AY41">
    <cfRule type="cellIs" dxfId="67" priority="34" operator="greaterThanOrEqual">
      <formula>1.5</formula>
    </cfRule>
  </conditionalFormatting>
  <conditionalFormatting sqref="AX41">
    <cfRule type="cellIs" dxfId="66" priority="33" operator="greaterThanOrEqual">
      <formula>43.2</formula>
    </cfRule>
  </conditionalFormatting>
  <conditionalFormatting sqref="BD41 BA41">
    <cfRule type="cellIs" dxfId="65" priority="32" operator="greaterThanOrEqual">
      <formula>10.3</formula>
    </cfRule>
  </conditionalFormatting>
  <conditionalFormatting sqref="BC41 AZ41">
    <cfRule type="cellIs" dxfId="64" priority="31" operator="greaterThanOrEqual">
      <formula>49.8</formula>
    </cfRule>
  </conditionalFormatting>
  <conditionalFormatting sqref="AY34">
    <cfRule type="cellIs" dxfId="63" priority="30" operator="greaterThanOrEqual">
      <formula>1.5</formula>
    </cfRule>
  </conditionalFormatting>
  <conditionalFormatting sqref="AX34">
    <cfRule type="cellIs" dxfId="62" priority="29" operator="greaterThanOrEqual">
      <formula>43.2</formula>
    </cfRule>
  </conditionalFormatting>
  <conditionalFormatting sqref="BA34">
    <cfRule type="cellIs" dxfId="61" priority="28" operator="greaterThanOrEqual">
      <formula>10.3</formula>
    </cfRule>
  </conditionalFormatting>
  <conditionalFormatting sqref="AZ34">
    <cfRule type="cellIs" dxfId="60" priority="27" operator="greaterThanOrEqual">
      <formula>49.8</formula>
    </cfRule>
  </conditionalFormatting>
  <conditionalFormatting sqref="AY33">
    <cfRule type="cellIs" dxfId="59" priority="26" operator="greaterThanOrEqual">
      <formula>1.5</formula>
    </cfRule>
  </conditionalFormatting>
  <conditionalFormatting sqref="AX33">
    <cfRule type="cellIs" dxfId="58" priority="25" operator="greaterThanOrEqual">
      <formula>43.2</formula>
    </cfRule>
  </conditionalFormatting>
  <conditionalFormatting sqref="BD33 BA33">
    <cfRule type="cellIs" dxfId="57" priority="24" operator="greaterThanOrEqual">
      <formula>10.3</formula>
    </cfRule>
  </conditionalFormatting>
  <conditionalFormatting sqref="BC33 AZ33">
    <cfRule type="cellIs" dxfId="56" priority="23" operator="greaterThanOrEqual">
      <formula>49.8</formula>
    </cfRule>
  </conditionalFormatting>
  <conditionalFormatting sqref="AY30">
    <cfRule type="cellIs" dxfId="55" priority="22" operator="greaterThanOrEqual">
      <formula>1.5</formula>
    </cfRule>
  </conditionalFormatting>
  <conditionalFormatting sqref="AX30">
    <cfRule type="cellIs" dxfId="54" priority="21" operator="greaterThanOrEqual">
      <formula>43.2</formula>
    </cfRule>
  </conditionalFormatting>
  <conditionalFormatting sqref="BD30 BA30">
    <cfRule type="cellIs" dxfId="53" priority="20" operator="greaterThanOrEqual">
      <formula>10.3</formula>
    </cfRule>
  </conditionalFormatting>
  <conditionalFormatting sqref="BC30 AZ30">
    <cfRule type="cellIs" dxfId="52" priority="19" operator="greaterThanOrEqual">
      <formula>49.8</formula>
    </cfRule>
  </conditionalFormatting>
  <conditionalFormatting sqref="AY40">
    <cfRule type="cellIs" dxfId="51" priority="18" operator="greaterThanOrEqual">
      <formula>1.5</formula>
    </cfRule>
  </conditionalFormatting>
  <conditionalFormatting sqref="AX40">
    <cfRule type="cellIs" dxfId="50" priority="17" operator="greaterThanOrEqual">
      <formula>43.2</formula>
    </cfRule>
  </conditionalFormatting>
  <conditionalFormatting sqref="BA40">
    <cfRule type="cellIs" dxfId="49" priority="16" operator="greaterThanOrEqual">
      <formula>10.3</formula>
    </cfRule>
  </conditionalFormatting>
  <conditionalFormatting sqref="AZ40">
    <cfRule type="cellIs" dxfId="48" priority="15" operator="greaterThanOrEqual">
      <formula>49.8</formula>
    </cfRule>
  </conditionalFormatting>
  <conditionalFormatting sqref="BE11:BH11 BJ11:BK11 BO11 BQ11:BR11">
    <cfRule type="cellIs" dxfId="47" priority="13" operator="greaterThanOrEqual">
      <formula>9.6</formula>
    </cfRule>
  </conditionalFormatting>
  <conditionalFormatting sqref="BE6:BH6 BJ6:BK6 BM6 BQ6:BR6">
    <cfRule type="cellIs" dxfId="46" priority="12" operator="greaterThanOrEqual">
      <formula>9.6</formula>
    </cfRule>
  </conditionalFormatting>
  <conditionalFormatting sqref="BE8:BH8 BJ8:BK8 BR8">
    <cfRule type="cellIs" dxfId="45" priority="11" operator="greaterThanOrEqual">
      <formula>9.6</formula>
    </cfRule>
  </conditionalFormatting>
  <conditionalFormatting sqref="BE19:BO19 BQ19:BR19">
    <cfRule type="cellIs" dxfId="44" priority="7" operator="greaterThanOrEqual">
      <formula>12.7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4839-3C9A-4759-8D82-4020DC1D11EF}">
  <dimension ref="A1:G48"/>
  <sheetViews>
    <sheetView tabSelected="1" workbookViewId="0">
      <selection activeCell="K18" sqref="K18"/>
    </sheetView>
  </sheetViews>
  <sheetFormatPr baseColWidth="10" defaultRowHeight="15" x14ac:dyDescent="0.25"/>
  <cols>
    <col min="1" max="1" width="22" bestFit="1" customWidth="1"/>
    <col min="2" max="2" width="15.85546875" bestFit="1" customWidth="1"/>
    <col min="3" max="3" width="21" bestFit="1" customWidth="1"/>
    <col min="6" max="6" width="11.42578125" style="345"/>
  </cols>
  <sheetData>
    <row r="1" spans="1:7" ht="15.75" thickBot="1" x14ac:dyDescent="0.3">
      <c r="A1" s="481" t="s">
        <v>189</v>
      </c>
    </row>
    <row r="2" spans="1:7" x14ac:dyDescent="0.25">
      <c r="A2" s="271" t="s">
        <v>1</v>
      </c>
      <c r="B2" s="272" t="s">
        <v>2</v>
      </c>
      <c r="C2" s="272" t="s">
        <v>3</v>
      </c>
      <c r="D2" s="272" t="s">
        <v>29</v>
      </c>
      <c r="E2" s="274" t="s">
        <v>182</v>
      </c>
      <c r="F2" s="474" t="s">
        <v>184</v>
      </c>
      <c r="G2" s="275" t="s">
        <v>183</v>
      </c>
    </row>
    <row r="3" spans="1:7" x14ac:dyDescent="0.25">
      <c r="A3" s="277" t="str">
        <f>'NK 1 Mädchen'!A38</f>
        <v>Stöhr</v>
      </c>
      <c r="B3" s="4" t="str">
        <f>'NK 1 Mädchen'!B38</f>
        <v>Gabriela</v>
      </c>
      <c r="C3" s="4" t="str">
        <f>'NK 1 Mädchen'!C38</f>
        <v>Munich Airriders</v>
      </c>
      <c r="D3" s="4">
        <f>'NK 1 Mädchen'!D38</f>
        <v>2002</v>
      </c>
      <c r="E3" s="6">
        <f>'NK 1 Mädchen'!BS38</f>
        <v>191.495</v>
      </c>
      <c r="F3" s="473">
        <f>'NK 1 Mädchen'!BT38</f>
        <v>1</v>
      </c>
      <c r="G3" s="475">
        <v>1</v>
      </c>
    </row>
    <row r="4" spans="1:7" x14ac:dyDescent="0.25">
      <c r="A4" s="277" t="str">
        <f>'NK 1 Mädchen'!A32</f>
        <v>Frey</v>
      </c>
      <c r="B4" s="4" t="str">
        <f>'NK 1 Mädchen'!B32</f>
        <v>Luka</v>
      </c>
      <c r="C4" s="4" t="str">
        <f>'NK 1 Mädchen'!C32</f>
        <v>SV Brackwede</v>
      </c>
      <c r="D4" s="4">
        <f>'NK 1 Mädchen'!D32</f>
        <v>2004</v>
      </c>
      <c r="E4" s="6">
        <f>'NK 1 Mädchen'!BS32</f>
        <v>189.07999999999998</v>
      </c>
      <c r="F4" s="473">
        <f>'NK 1 Mädchen'!BT32</f>
        <v>1</v>
      </c>
      <c r="G4" s="475">
        <v>2</v>
      </c>
    </row>
    <row r="5" spans="1:7" x14ac:dyDescent="0.25">
      <c r="A5" s="277" t="str">
        <f>'NK 1 Mädchen'!A17</f>
        <v>Möller</v>
      </c>
      <c r="B5" s="4" t="str">
        <f>'NK 1 Mädchen'!B17</f>
        <v>Maya</v>
      </c>
      <c r="C5" s="4" t="str">
        <f>'NK 1 Mädchen'!C17</f>
        <v>TG Dietzenbach</v>
      </c>
      <c r="D5" s="4">
        <f>'NK 1 Mädchen'!D17</f>
        <v>2007</v>
      </c>
      <c r="E5" s="6">
        <f>'NK 1 Mädchen'!BS17</f>
        <v>188.91</v>
      </c>
      <c r="F5" s="473">
        <f>'NK 1 Mädchen'!BT22</f>
        <v>1</v>
      </c>
      <c r="G5" s="475">
        <v>3</v>
      </c>
    </row>
    <row r="6" spans="1:7" x14ac:dyDescent="0.25">
      <c r="A6" s="277" t="str">
        <f>'NK 1 Mädchen'!A22</f>
        <v>Eislöffel</v>
      </c>
      <c r="B6" s="4" t="str">
        <f>'NK 1 Mädchen'!B22</f>
        <v>Aurelia</v>
      </c>
      <c r="C6" s="4" t="str">
        <f>'NK 1 Mädchen'!C22</f>
        <v>MTV Bad Kreuzmach</v>
      </c>
      <c r="D6" s="4">
        <f>'NK 1 Mädchen'!D22</f>
        <v>2006</v>
      </c>
      <c r="E6" s="6">
        <f>'NK 1 Mädchen'!BS22</f>
        <v>188.81</v>
      </c>
      <c r="F6" s="473">
        <f>'NK 1 Mädchen'!BT17</f>
        <v>1</v>
      </c>
      <c r="G6" s="475">
        <v>4</v>
      </c>
    </row>
    <row r="7" spans="1:7" x14ac:dyDescent="0.25">
      <c r="A7" s="277" t="str">
        <f>'NK 1 Mädchen'!A36</f>
        <v>Schuldt</v>
      </c>
      <c r="B7" s="4" t="str">
        <f>'NK 1 Mädchen'!B36</f>
        <v>Christine</v>
      </c>
      <c r="C7" s="4" t="str">
        <f>'NK 1 Mädchen'!C36</f>
        <v>TG Dietzenbach</v>
      </c>
      <c r="D7" s="4">
        <f>'NK 1 Mädchen'!D36</f>
        <v>2002</v>
      </c>
      <c r="E7" s="6">
        <f>'NK 1 Mädchen'!BS36</f>
        <v>187.44499999999996</v>
      </c>
      <c r="F7" s="473">
        <f>'NK 1 Mädchen'!BT36</f>
        <v>1</v>
      </c>
      <c r="G7" s="475">
        <v>5</v>
      </c>
    </row>
    <row r="8" spans="1:7" x14ac:dyDescent="0.25">
      <c r="A8" s="277" t="str">
        <f>'NK 1 Mädchen'!A33</f>
        <v>Langner</v>
      </c>
      <c r="B8" s="4" t="str">
        <f>'NK 1 Mädchen'!B33</f>
        <v>Sabrina</v>
      </c>
      <c r="C8" s="4" t="str">
        <f>'NK 1 Mädchen'!C33</f>
        <v>TSV Ganderkesee</v>
      </c>
      <c r="D8" s="4">
        <f>'NK 1 Mädchen'!D33</f>
        <v>2004</v>
      </c>
      <c r="E8" s="6">
        <f>'NK 1 Mädchen'!BS33</f>
        <v>184.62500000000006</v>
      </c>
      <c r="F8" s="473">
        <f>'NK 1 Mädchen'!BT33</f>
        <v>1</v>
      </c>
      <c r="G8" s="475">
        <v>6</v>
      </c>
    </row>
    <row r="9" spans="1:7" x14ac:dyDescent="0.25">
      <c r="A9" s="277" t="str">
        <f>'NK 1 Mädchen'!A30</f>
        <v>Braaf</v>
      </c>
      <c r="B9" s="4" t="str">
        <f>'NK 1 Mädchen'!B30</f>
        <v>Luisa</v>
      </c>
      <c r="C9" s="4" t="str">
        <f>'NK 1 Mädchen'!C30</f>
        <v>TV Unterbach</v>
      </c>
      <c r="D9" s="4">
        <f>'NK 1 Mädchen'!D30</f>
        <v>2004</v>
      </c>
      <c r="E9" s="6">
        <f>'NK 1 Mädchen'!BS30</f>
        <v>183.97</v>
      </c>
      <c r="F9" s="473">
        <f>'NK 1 Mädchen'!BT30</f>
        <v>1</v>
      </c>
      <c r="G9" s="475">
        <v>7</v>
      </c>
    </row>
    <row r="10" spans="1:7" x14ac:dyDescent="0.25">
      <c r="A10" s="277" t="str">
        <f>'NK 1 Mädchen'!A34</f>
        <v>Schneider</v>
      </c>
      <c r="B10" s="4" t="str">
        <f>'NK 1 Mädchen'!B34</f>
        <v>Fiona</v>
      </c>
      <c r="C10" s="4" t="str">
        <f>'NK 1 Mädchen'!C34</f>
        <v>TV Unterbach</v>
      </c>
      <c r="D10" s="4">
        <f>'NK 1 Mädchen'!D34</f>
        <v>2004</v>
      </c>
      <c r="E10" s="6">
        <f>'NK 1 Mädchen'!BS34</f>
        <v>183.66000000000003</v>
      </c>
      <c r="F10" s="473">
        <f>'NK 1 Mädchen'!BT34</f>
        <v>1</v>
      </c>
      <c r="G10" s="475">
        <v>8</v>
      </c>
    </row>
    <row r="11" spans="1:7" x14ac:dyDescent="0.25">
      <c r="A11" s="277" t="str">
        <f>'NK 1 Mädchen'!A24</f>
        <v>Ramacher</v>
      </c>
      <c r="B11" s="4" t="str">
        <f>'NK 1 Mädchen'!B24</f>
        <v>Marrit</v>
      </c>
      <c r="C11" s="4" t="str">
        <f>'NK 1 Mädchen'!C24</f>
        <v>MTV Vorsfelde</v>
      </c>
      <c r="D11" s="4">
        <f>'NK 1 Mädchen'!D24</f>
        <v>2006</v>
      </c>
      <c r="E11" s="6">
        <f>'NK 1 Mädchen'!BS24</f>
        <v>183.60500000000002</v>
      </c>
      <c r="F11" s="473">
        <f>'NK 1 Mädchen'!BT24</f>
        <v>1</v>
      </c>
      <c r="G11" s="475">
        <v>9</v>
      </c>
    </row>
    <row r="12" spans="1:7" x14ac:dyDescent="0.25">
      <c r="A12" s="277" t="str">
        <f>'NK 1 Mädchen'!A25</f>
        <v>Ronsiek Niederbröcken</v>
      </c>
      <c r="B12" s="4" t="str">
        <f>'NK 1 Mädchen'!B25</f>
        <v>Hannah</v>
      </c>
      <c r="C12" s="4" t="str">
        <f>'NK 1 Mädchen'!C25</f>
        <v>SC Melle</v>
      </c>
      <c r="D12" s="4">
        <f>'NK 1 Mädchen'!D25</f>
        <v>2006</v>
      </c>
      <c r="E12" s="6">
        <f>'NK 1 Mädchen'!BS25</f>
        <v>183.215</v>
      </c>
      <c r="F12" s="473">
        <f>'NK 1 Mädchen'!BT25</f>
        <v>1</v>
      </c>
      <c r="G12" s="475">
        <v>10</v>
      </c>
    </row>
    <row r="13" spans="1:7" x14ac:dyDescent="0.25">
      <c r="A13" s="276" t="str">
        <f>'NK 1 Mädchen'!A15</f>
        <v>Volska</v>
      </c>
      <c r="B13" s="44" t="str">
        <f>'NK 1 Mädchen'!B15</f>
        <v xml:space="preserve">Nikola </v>
      </c>
      <c r="C13" s="44" t="str">
        <f>'NK 1 Mädchen'!C15</f>
        <v>TGJ Salzgitter</v>
      </c>
      <c r="D13" s="44">
        <f>'NK 1 Mädchen'!D15</f>
        <v>2008</v>
      </c>
      <c r="E13" s="240">
        <f>'NK 1 Mädchen'!BS15</f>
        <v>182.64500000000001</v>
      </c>
      <c r="F13" s="473">
        <f>'NK 1 Mädchen'!BT15</f>
        <v>1</v>
      </c>
      <c r="G13" s="475">
        <v>11</v>
      </c>
    </row>
    <row r="14" spans="1:7" x14ac:dyDescent="0.25">
      <c r="A14" s="277" t="str">
        <f>'NK 1 Mädchen'!A28</f>
        <v>Radfelder-Henning</v>
      </c>
      <c r="B14" s="4" t="str">
        <f>'NK 1 Mädchen'!B28</f>
        <v xml:space="preserve">Mirja-Carina </v>
      </c>
      <c r="C14" s="4" t="str">
        <f>'NK 1 Mädchen'!C28</f>
        <v>OSC Bremerhaven</v>
      </c>
      <c r="D14" s="4">
        <f>'NK 1 Mädchen'!D28</f>
        <v>2005</v>
      </c>
      <c r="E14" s="6">
        <f>'NK 1 Mädchen'!BS28</f>
        <v>182.24</v>
      </c>
      <c r="F14" s="473">
        <f>'NK 1 Mädchen'!BT28</f>
        <v>1</v>
      </c>
      <c r="G14" s="475">
        <v>12</v>
      </c>
    </row>
    <row r="15" spans="1:7" x14ac:dyDescent="0.25">
      <c r="A15" s="276" t="str">
        <f>'NK 1 Mädchen'!A11</f>
        <v>Hering</v>
      </c>
      <c r="B15" s="44" t="str">
        <f>'NK 1 Mädchen'!B11</f>
        <v xml:space="preserve">Pauline </v>
      </c>
      <c r="C15" s="44" t="str">
        <f>'NK 1 Mädchen'!C11</f>
        <v>Munich-Airriders</v>
      </c>
      <c r="D15" s="44">
        <f>'NK 1 Mädchen'!D11</f>
        <v>2008</v>
      </c>
      <c r="E15" s="240">
        <f>'NK 1 Mädchen'!BS11</f>
        <v>179.19</v>
      </c>
      <c r="F15" s="473">
        <f>'NK 1 Mädchen'!BT26</f>
        <v>1</v>
      </c>
      <c r="G15" s="475">
        <v>13</v>
      </c>
    </row>
    <row r="16" spans="1:7" x14ac:dyDescent="0.25">
      <c r="A16" s="277" t="str">
        <f>'NK 1 Mädchen'!A26</f>
        <v>Totzke</v>
      </c>
      <c r="B16" s="4" t="str">
        <f>'NK 1 Mädchen'!B26</f>
        <v>Viona Maxin</v>
      </c>
      <c r="C16" s="4" t="str">
        <f>'NK 1 Mädchen'!C26</f>
        <v>SC Cottbus Turnen</v>
      </c>
      <c r="D16" s="4">
        <f>'NK 1 Mädchen'!D26</f>
        <v>2006</v>
      </c>
      <c r="E16" s="6">
        <f>'NK 1 Mädchen'!BS26</f>
        <v>178.86</v>
      </c>
      <c r="F16" s="473">
        <f>'NK 1 Mädchen'!BT11</f>
        <v>1</v>
      </c>
      <c r="G16" s="475">
        <v>14</v>
      </c>
    </row>
    <row r="17" spans="1:7" x14ac:dyDescent="0.25">
      <c r="A17" s="276" t="str">
        <f>'NK 1 Mädchen'!A12</f>
        <v>Hirsch</v>
      </c>
      <c r="B17" s="44" t="str">
        <f>'NK 1 Mädchen'!B12</f>
        <v xml:space="preserve">Liska </v>
      </c>
      <c r="C17" s="44" t="str">
        <f>'NK 1 Mädchen'!C12</f>
        <v>TGJ Salzgitter</v>
      </c>
      <c r="D17" s="44">
        <f>'NK 1 Mädchen'!D12</f>
        <v>2008</v>
      </c>
      <c r="E17" s="240">
        <f>'NK 1 Mädchen'!BS12</f>
        <v>177.47500000000002</v>
      </c>
      <c r="F17" s="473">
        <f>'NK 1 Mädchen'!BT12</f>
        <v>1</v>
      </c>
      <c r="G17" s="475">
        <v>15</v>
      </c>
    </row>
    <row r="18" spans="1:7" x14ac:dyDescent="0.25">
      <c r="A18" s="277" t="str">
        <f>'NK 1 Mädchen'!A19</f>
        <v>Vitalina Snikere</v>
      </c>
      <c r="B18" s="4" t="str">
        <f>'NK 1 Mädchen'!B19</f>
        <v xml:space="preserve">Vitalina </v>
      </c>
      <c r="C18" s="4" t="str">
        <f>'NK 1 Mädchen'!C19</f>
        <v>TV Unterbach</v>
      </c>
      <c r="D18" s="4">
        <f>'NK 1 Mädchen'!D19</f>
        <v>2007</v>
      </c>
      <c r="E18" s="6">
        <f>'NK 1 Mädchen'!BS19</f>
        <v>177.44</v>
      </c>
      <c r="F18" s="473">
        <f>'NK 1 Mädchen'!BT19</f>
        <v>1</v>
      </c>
      <c r="G18" s="475">
        <v>16</v>
      </c>
    </row>
    <row r="19" spans="1:7" x14ac:dyDescent="0.25">
      <c r="A19" s="277" t="str">
        <f>'NK 1 Mädchen'!A27</f>
        <v>Wöll</v>
      </c>
      <c r="B19" s="4" t="str">
        <f>'NK 1 Mädchen'!B27</f>
        <v>Bettina</v>
      </c>
      <c r="C19" s="4" t="str">
        <f>'NK 1 Mädchen'!C27</f>
        <v>Munich Airriders</v>
      </c>
      <c r="D19" s="4">
        <f>'NK 1 Mädchen'!D27</f>
        <v>2006</v>
      </c>
      <c r="E19" s="6">
        <f>'NK 1 Mädchen'!BS27</f>
        <v>183.215</v>
      </c>
      <c r="F19" s="344">
        <f>'NK 1 Mädchen'!BT27</f>
        <v>0</v>
      </c>
      <c r="G19" s="475">
        <v>17</v>
      </c>
    </row>
    <row r="20" spans="1:7" x14ac:dyDescent="0.25">
      <c r="A20" s="277" t="str">
        <f>'NK 1 Mädchen'!A37</f>
        <v>Steiber</v>
      </c>
      <c r="B20" s="4" t="str">
        <f>'NK 1 Mädchen'!B37</f>
        <v>Selina</v>
      </c>
      <c r="C20" s="4" t="str">
        <f>'NK 1 Mädchen'!C37</f>
        <v>MTV Stuttgart</v>
      </c>
      <c r="D20" s="4">
        <f>'NK 1 Mädchen'!D37</f>
        <v>2002</v>
      </c>
      <c r="E20" s="6">
        <f>'NK 1 Mädchen'!BS37</f>
        <v>180.83500000000004</v>
      </c>
      <c r="F20" s="344">
        <f>'NK 1 Mädchen'!BT37</f>
        <v>0</v>
      </c>
      <c r="G20" s="475">
        <v>18</v>
      </c>
    </row>
    <row r="21" spans="1:7" x14ac:dyDescent="0.25">
      <c r="A21" s="277" t="str">
        <f>'NK 1 Mädchen'!A40</f>
        <v>Süß</v>
      </c>
      <c r="B21" s="4" t="str">
        <f>'NK 1 Mädchen'!B40</f>
        <v>Annika</v>
      </c>
      <c r="C21" s="4" t="str">
        <f>'NK 1 Mädchen'!C40</f>
        <v>Munich Airriders</v>
      </c>
      <c r="D21" s="4">
        <f>'NK 1 Mädchen'!D40</f>
        <v>2001</v>
      </c>
      <c r="E21" s="6">
        <f>'NK 1 Mädchen'!BS40</f>
        <v>177.88</v>
      </c>
      <c r="F21" s="529">
        <f>'NK 1 Mädchen'!BT40</f>
        <v>0</v>
      </c>
      <c r="G21" s="475">
        <v>19</v>
      </c>
    </row>
    <row r="22" spans="1:7" x14ac:dyDescent="0.25">
      <c r="A22" s="276" t="str">
        <f>'NK 1 Mädchen'!A13</f>
        <v>Lindenthal</v>
      </c>
      <c r="B22" s="44" t="str">
        <f>'NK 1 Mädchen'!B13</f>
        <v xml:space="preserve">Lara </v>
      </c>
      <c r="C22" s="44" t="str">
        <f>'NK 1 Mädchen'!C13</f>
        <v>MTV Bad Kreuznach</v>
      </c>
      <c r="D22" s="44">
        <f>'NK 1 Mädchen'!D13</f>
        <v>2008</v>
      </c>
      <c r="E22" s="240">
        <f>'NK 1 Mädchen'!BS13</f>
        <v>176.22000000000003</v>
      </c>
      <c r="F22" s="529">
        <f>'NK 1 Mädchen'!BT13</f>
        <v>0</v>
      </c>
      <c r="G22" s="475">
        <v>20</v>
      </c>
    </row>
    <row r="23" spans="1:7" x14ac:dyDescent="0.25">
      <c r="A23" s="277" t="str">
        <f>'NK 1 Mädchen'!A35</f>
        <v>Lauhöfer</v>
      </c>
      <c r="B23" s="4" t="str">
        <f>'NK 1 Mädchen'!B35</f>
        <v>Saskia</v>
      </c>
      <c r="C23" s="4" t="str">
        <f>'NK 1 Mädchen'!C35</f>
        <v>TG Dietzenbach</v>
      </c>
      <c r="D23" s="4">
        <f>'NK 1 Mädchen'!D35</f>
        <v>2003</v>
      </c>
      <c r="E23" s="6">
        <f>'NK 1 Mädchen'!BS35</f>
        <v>175.35</v>
      </c>
      <c r="F23" s="529">
        <f>'NK 1 Mädchen'!BT35</f>
        <v>0</v>
      </c>
      <c r="G23" s="475">
        <v>21</v>
      </c>
    </row>
    <row r="24" spans="1:7" x14ac:dyDescent="0.25">
      <c r="A24" s="276" t="str">
        <f>'NK 1 Mädchen'!A10</f>
        <v xml:space="preserve">Groha </v>
      </c>
      <c r="B24" s="44" t="str">
        <f>'NK 1 Mädchen'!B10</f>
        <v xml:space="preserve">Muriel </v>
      </c>
      <c r="C24" s="44" t="str">
        <f>'NK 1 Mädchen'!C10</f>
        <v>SV Weiskirchen</v>
      </c>
      <c r="D24" s="44">
        <f>'NK 1 Mädchen'!D10</f>
        <v>2008</v>
      </c>
      <c r="E24" s="240">
        <f>'NK 1 Mädchen'!BS10</f>
        <v>172.79000000000002</v>
      </c>
      <c r="F24" s="529">
        <f>'NK 1 Mädchen'!BT10</f>
        <v>0</v>
      </c>
      <c r="G24" s="475">
        <v>22</v>
      </c>
    </row>
    <row r="25" spans="1:7" x14ac:dyDescent="0.25">
      <c r="A25" s="277" t="str">
        <f>'NK 1 Mädchen'!A29</f>
        <v>Saprautzki</v>
      </c>
      <c r="B25" s="4" t="str">
        <f>'NK 1 Mädchen'!B29</f>
        <v>Imani</v>
      </c>
      <c r="C25" s="4" t="str">
        <f>'NK 1 Mädchen'!C29</f>
        <v>Barmstedter MTV 1864</v>
      </c>
      <c r="D25" s="4">
        <f>'NK 1 Mädchen'!D29</f>
        <v>2006</v>
      </c>
      <c r="E25" s="6">
        <f>'NK 1 Mädchen'!BS29</f>
        <v>170.76500000000001</v>
      </c>
      <c r="F25" s="529">
        <f>'NK 1 Mädchen'!BT27</f>
        <v>0</v>
      </c>
      <c r="G25" s="475">
        <v>23</v>
      </c>
    </row>
    <row r="26" spans="1:7" x14ac:dyDescent="0.25">
      <c r="A26" s="277" t="str">
        <f>'NK 1 Mädchen'!A16</f>
        <v>Jentsch</v>
      </c>
      <c r="B26" s="4" t="str">
        <f>'NK 1 Mädchen'!B16</f>
        <v>Lena</v>
      </c>
      <c r="C26" s="4" t="str">
        <f>'NK 1 Mädchen'!C16</f>
        <v>SC Cottbus Turnen</v>
      </c>
      <c r="D26" s="4">
        <f>'NK 1 Mädchen'!D16</f>
        <v>2007</v>
      </c>
      <c r="E26" s="6">
        <f>'NK 1 Mädchen'!BS16</f>
        <v>166.82499999999999</v>
      </c>
      <c r="F26" s="344">
        <f>'NK 1 Mädchen'!BT29</f>
        <v>0</v>
      </c>
      <c r="G26" s="475">
        <v>24</v>
      </c>
    </row>
    <row r="27" spans="1:7" x14ac:dyDescent="0.25">
      <c r="A27" s="276" t="str">
        <f>'NK 1 Mädchen'!A14</f>
        <v>Schwalm</v>
      </c>
      <c r="B27" s="44" t="str">
        <f>'NK 1 Mädchen'!B14</f>
        <v>Mira</v>
      </c>
      <c r="C27" s="44" t="str">
        <f>'NK 1 Mädchen'!C14</f>
        <v>SG Frankfurt-Nied</v>
      </c>
      <c r="D27" s="44">
        <f>'NK 1 Mädchen'!D14</f>
        <v>2008</v>
      </c>
      <c r="E27" s="240">
        <f>'NK 1 Mädchen'!BS14</f>
        <v>166.54999999999998</v>
      </c>
      <c r="F27" s="344">
        <f>'NK 1 Mädchen'!BT21</f>
        <v>0</v>
      </c>
      <c r="G27" s="475">
        <v>25</v>
      </c>
    </row>
    <row r="28" spans="1:7" x14ac:dyDescent="0.25">
      <c r="A28" s="277" t="str">
        <f>'NK 1 Mädchen'!A21</f>
        <v>Cremer</v>
      </c>
      <c r="B28" s="4" t="str">
        <f>'NK 1 Mädchen'!B21</f>
        <v>Felizitas</v>
      </c>
      <c r="C28" s="4" t="str">
        <f>'NK 1 Mädchen'!C21</f>
        <v>Frankfurt Flyers</v>
      </c>
      <c r="D28" s="4">
        <f>'NK 1 Mädchen'!D21</f>
        <v>2006</v>
      </c>
      <c r="E28" s="6">
        <f>'NK 1 Mädchen'!BS21</f>
        <v>158.74</v>
      </c>
      <c r="F28" s="344">
        <f>'NK 1 Mädchen'!BT23</f>
        <v>0</v>
      </c>
      <c r="G28" s="475">
        <v>26</v>
      </c>
    </row>
    <row r="29" spans="1:7" x14ac:dyDescent="0.25">
      <c r="A29" s="277" t="str">
        <f>'NK 1 Mädchen'!A20</f>
        <v>Ross</v>
      </c>
      <c r="B29" s="4" t="str">
        <f>'NK 1 Mädchen'!B20</f>
        <v>Magdalena</v>
      </c>
      <c r="C29" s="4" t="str">
        <f>'NK 1 Mädchen'!C20</f>
        <v>TB Ruit 1892 e.V.</v>
      </c>
      <c r="D29" s="4">
        <f>'NK 1 Mädchen'!D20</f>
        <v>2007</v>
      </c>
      <c r="E29" s="6">
        <f>'NK 1 Mädchen'!BS20</f>
        <v>157.66500000000002</v>
      </c>
      <c r="F29" s="344">
        <f>'NK 1 Mädchen'!BT31</f>
        <v>0</v>
      </c>
      <c r="G29" s="475">
        <v>27</v>
      </c>
    </row>
    <row r="30" spans="1:7" x14ac:dyDescent="0.25">
      <c r="A30" s="277" t="str">
        <f>'NK 1 Mädchen'!A18</f>
        <v>Morgenstern</v>
      </c>
      <c r="B30" s="4" t="str">
        <f>'NK 1 Mädchen'!B18</f>
        <v>Luna</v>
      </c>
      <c r="C30" s="4" t="str">
        <f>'NK 1 Mädchen'!C18</f>
        <v>TV Unterbach</v>
      </c>
      <c r="D30" s="4">
        <f>'NK 1 Mädchen'!D18</f>
        <v>2007</v>
      </c>
      <c r="E30" s="6">
        <f>'NK 1 Mädchen'!BS18</f>
        <v>0</v>
      </c>
      <c r="F30" s="344">
        <f>'NK 1 Mädchen'!BT35</f>
        <v>0</v>
      </c>
      <c r="G30" s="475">
        <v>28</v>
      </c>
    </row>
    <row r="31" spans="1:7" x14ac:dyDescent="0.25">
      <c r="A31" s="277" t="str">
        <f>'NK 1 Mädchen'!A23</f>
        <v>Kramp</v>
      </c>
      <c r="B31" s="4" t="str">
        <f>'NK 1 Mädchen'!B23</f>
        <v>Jette</v>
      </c>
      <c r="C31" s="4" t="str">
        <f>'NK 1 Mädchen'!C23</f>
        <v>SC Cottbus Turnen</v>
      </c>
      <c r="D31" s="4">
        <f>'NK 1 Mädchen'!D23</f>
        <v>2006</v>
      </c>
      <c r="E31" s="6">
        <f>'NK 1 Mädchen'!BS23</f>
        <v>0</v>
      </c>
      <c r="F31" s="344">
        <f>'NK 1 Mädchen'!BT37</f>
        <v>0</v>
      </c>
      <c r="G31" s="475">
        <v>29</v>
      </c>
    </row>
    <row r="32" spans="1:7" x14ac:dyDescent="0.25">
      <c r="A32" s="277" t="str">
        <f>'NK 1 Mädchen'!A31</f>
        <v>Heinrich</v>
      </c>
      <c r="B32" s="4" t="str">
        <f>'NK 1 Mädchen'!B31</f>
        <v>Anastasia Noelle</v>
      </c>
      <c r="C32" s="4" t="str">
        <f>'NK 1 Mädchen'!C31</f>
        <v>Norderstedter SV</v>
      </c>
      <c r="D32" s="4">
        <f>'NK 1 Mädchen'!D31</f>
        <v>2005</v>
      </c>
      <c r="E32" s="6">
        <f>'NK 1 Mädchen'!BS31</f>
        <v>0</v>
      </c>
      <c r="F32" s="344">
        <f>'NK 1 Mädchen'!BT40</f>
        <v>0</v>
      </c>
      <c r="G32" s="475">
        <v>30</v>
      </c>
    </row>
    <row r="33" spans="1:7" ht="15.75" thickBot="1" x14ac:dyDescent="0.3">
      <c r="A33" s="476" t="str">
        <f>'NK 1 Mädchen'!A39</f>
        <v>Baumann</v>
      </c>
      <c r="B33" s="477" t="str">
        <f>'NK 1 Mädchen'!B39</f>
        <v>Isabel</v>
      </c>
      <c r="C33" s="477" t="str">
        <f>'NK 1 Mädchen'!C39</f>
        <v>SC Cottbus Turnen</v>
      </c>
      <c r="D33" s="477">
        <f>'NK 1 Mädchen'!D39</f>
        <v>2001</v>
      </c>
      <c r="E33" s="478">
        <f>'NK 1 Mädchen'!BS39</f>
        <v>0</v>
      </c>
      <c r="F33" s="479">
        <f>'NK 1 Mädchen'!BT39</f>
        <v>0</v>
      </c>
      <c r="G33" s="480">
        <v>31</v>
      </c>
    </row>
    <row r="34" spans="1:7" ht="15.75" thickBot="1" x14ac:dyDescent="0.3"/>
    <row r="35" spans="1:7" ht="15.75" thickBot="1" x14ac:dyDescent="0.3">
      <c r="A35" s="481" t="s">
        <v>188</v>
      </c>
    </row>
    <row r="36" spans="1:7" x14ac:dyDescent="0.25">
      <c r="A36" s="271" t="s">
        <v>1</v>
      </c>
      <c r="B36" s="272" t="s">
        <v>2</v>
      </c>
      <c r="C36" s="272" t="s">
        <v>3</v>
      </c>
      <c r="D36" s="272" t="s">
        <v>29</v>
      </c>
      <c r="E36" s="274" t="s">
        <v>182</v>
      </c>
      <c r="F36" s="474" t="s">
        <v>184</v>
      </c>
      <c r="G36" s="275" t="s">
        <v>183</v>
      </c>
    </row>
    <row r="37" spans="1:7" x14ac:dyDescent="0.25">
      <c r="A37" s="277" t="str">
        <f>'NK 1 Mädchen'!A15</f>
        <v>Volska</v>
      </c>
      <c r="B37" s="4" t="str">
        <f>'NK 1 Mädchen'!B15</f>
        <v xml:space="preserve">Nikola </v>
      </c>
      <c r="C37" s="4" t="str">
        <f>'NK 1 Mädchen'!C15</f>
        <v>TGJ Salzgitter</v>
      </c>
      <c r="D37" s="4">
        <f>'NK 1 Mädchen'!D15</f>
        <v>2008</v>
      </c>
      <c r="E37" s="6">
        <f>'NK 1 Mädchen'!BS15+0.285</f>
        <v>182.93</v>
      </c>
      <c r="F37" s="526">
        <f>'NK 1 Mädchen'!BT15</f>
        <v>1</v>
      </c>
      <c r="G37" s="475">
        <v>1</v>
      </c>
    </row>
    <row r="38" spans="1:7" x14ac:dyDescent="0.25">
      <c r="A38" s="277" t="str">
        <f>'NK 1 Mädchen'!A8</f>
        <v>Steinbrenner</v>
      </c>
      <c r="B38" s="4" t="str">
        <f>'NK 1 Mädchen'!B8</f>
        <v xml:space="preserve">Greta </v>
      </c>
      <c r="C38" s="4" t="str">
        <f>'NK 1 Mädchen'!C8</f>
        <v>Frankfurt Flyers</v>
      </c>
      <c r="D38" s="4">
        <f>'NK 1 Mädchen'!D8</f>
        <v>2009</v>
      </c>
      <c r="E38" s="6">
        <f>'NK 1 Mädchen'!BS8</f>
        <v>179.81</v>
      </c>
      <c r="F38" s="526">
        <f>'NK 1 Mädchen'!BT8</f>
        <v>1</v>
      </c>
      <c r="G38" s="475">
        <v>2</v>
      </c>
    </row>
    <row r="39" spans="1:7" x14ac:dyDescent="0.25">
      <c r="A39" s="277" t="str">
        <f>'NK 1 Mädchen'!A6</f>
        <v>Melnichuk</v>
      </c>
      <c r="B39" s="4" t="str">
        <f>'NK 1 Mädchen'!B6</f>
        <v>Alexandra</v>
      </c>
      <c r="C39" s="4" t="str">
        <f>'NK 1 Mädchen'!C6</f>
        <v>TGJ Salzgitter</v>
      </c>
      <c r="D39" s="4">
        <f>'NK 1 Mädchen'!D6</f>
        <v>2009</v>
      </c>
      <c r="E39" s="6">
        <f>'NK 1 Mädchen'!BS6</f>
        <v>178.93499999999997</v>
      </c>
      <c r="F39" s="526">
        <f>'NK 1 Mädchen'!BT6</f>
        <v>1</v>
      </c>
      <c r="G39" s="475">
        <v>3</v>
      </c>
    </row>
    <row r="40" spans="1:7" x14ac:dyDescent="0.25">
      <c r="A40" s="277" t="str">
        <f>'NK 1 Mädchen'!A11</f>
        <v>Hering</v>
      </c>
      <c r="B40" s="4" t="str">
        <f>'NK 1 Mädchen'!B11</f>
        <v xml:space="preserve">Pauline </v>
      </c>
      <c r="C40" s="4" t="str">
        <f>'NK 1 Mädchen'!C11</f>
        <v>Munich-Airriders</v>
      </c>
      <c r="D40" s="4">
        <f>'NK 1 Mädchen'!D11</f>
        <v>2008</v>
      </c>
      <c r="E40" s="6">
        <f>'NK 1 Mädchen'!BS11</f>
        <v>179.19</v>
      </c>
      <c r="F40" s="526">
        <f>'NK 1 Mädchen'!BT11</f>
        <v>1</v>
      </c>
      <c r="G40" s="475">
        <v>4</v>
      </c>
    </row>
    <row r="41" spans="1:7" x14ac:dyDescent="0.25">
      <c r="A41" s="277" t="str">
        <f>'NK 1 Mädchen'!A12</f>
        <v>Hirsch</v>
      </c>
      <c r="B41" s="4" t="str">
        <f>'NK 1 Mädchen'!B12</f>
        <v xml:space="preserve">Liska </v>
      </c>
      <c r="C41" s="4" t="str">
        <f>'NK 1 Mädchen'!C12</f>
        <v>TGJ Salzgitter</v>
      </c>
      <c r="D41" s="4">
        <f>'NK 1 Mädchen'!D12</f>
        <v>2008</v>
      </c>
      <c r="E41" s="6">
        <f>'NK 1 Mädchen'!BS12+1.065</f>
        <v>178.54000000000002</v>
      </c>
      <c r="F41" s="526">
        <f>'NK 1 Mädchen'!BT12</f>
        <v>1</v>
      </c>
      <c r="G41" s="475">
        <v>5</v>
      </c>
    </row>
    <row r="42" spans="1:7" x14ac:dyDescent="0.25">
      <c r="A42" s="277" t="str">
        <f>'NK 1 Mädchen'!A5</f>
        <v>Bachmann</v>
      </c>
      <c r="B42" s="4" t="str">
        <f>'NK 1 Mädchen'!B5</f>
        <v xml:space="preserve">Rieke </v>
      </c>
      <c r="C42" s="4" t="str">
        <f>'NK 1 Mädchen'!C5</f>
        <v>TSV Ganderkesee</v>
      </c>
      <c r="D42" s="4">
        <f>'NK 1 Mädchen'!D5</f>
        <v>2009</v>
      </c>
      <c r="E42" s="6">
        <f>'NK 1 Mädchen'!BS5</f>
        <v>175.16</v>
      </c>
      <c r="F42" s="526">
        <f>'NK 1 Mädchen'!BT5</f>
        <v>1</v>
      </c>
      <c r="G42" s="475">
        <v>6</v>
      </c>
    </row>
    <row r="43" spans="1:7" x14ac:dyDescent="0.25">
      <c r="A43" s="277" t="str">
        <f>'NK 1 Mädchen'!A13</f>
        <v>Lindenthal</v>
      </c>
      <c r="B43" s="4" t="str">
        <f>'NK 1 Mädchen'!B13</f>
        <v xml:space="preserve">Lara </v>
      </c>
      <c r="C43" s="4" t="str">
        <f>'NK 1 Mädchen'!C13</f>
        <v>MTV Bad Kreuznach</v>
      </c>
      <c r="D43" s="4">
        <f>'NK 1 Mädchen'!D13</f>
        <v>2008</v>
      </c>
      <c r="E43" s="6">
        <f>'NK 1 Mädchen'!BS13</f>
        <v>176.22000000000003</v>
      </c>
      <c r="F43" s="527">
        <f>'NK 1 Mädchen'!BT13</f>
        <v>0</v>
      </c>
      <c r="G43" s="475">
        <v>7</v>
      </c>
    </row>
    <row r="44" spans="1:7" x14ac:dyDescent="0.25">
      <c r="A44" s="277" t="str">
        <f>'NK 1 Mädchen'!A10</f>
        <v xml:space="preserve">Groha </v>
      </c>
      <c r="B44" s="4" t="str">
        <f>'NK 1 Mädchen'!B10</f>
        <v xml:space="preserve">Muriel </v>
      </c>
      <c r="C44" s="4" t="str">
        <f>'NK 1 Mädchen'!C10</f>
        <v>SV Weiskirchen</v>
      </c>
      <c r="D44" s="4">
        <f>'NK 1 Mädchen'!D10</f>
        <v>2008</v>
      </c>
      <c r="E44" s="6">
        <f>'NK 1 Mädchen'!BS10</f>
        <v>172.79000000000002</v>
      </c>
      <c r="F44" s="527">
        <f>'NK 1 Mädchen'!BT10</f>
        <v>0</v>
      </c>
      <c r="G44" s="475">
        <v>8</v>
      </c>
    </row>
    <row r="45" spans="1:7" x14ac:dyDescent="0.25">
      <c r="A45" s="277" t="str">
        <f>'NK 1 Mädchen'!A9</f>
        <v>Xing Hohmann</v>
      </c>
      <c r="B45" s="4" t="str">
        <f>'NK 1 Mädchen'!B9</f>
        <v>Thea</v>
      </c>
      <c r="C45" s="4" t="str">
        <f>'NK 1 Mädchen'!C9</f>
        <v>TT Niedernhausen</v>
      </c>
      <c r="D45" s="4">
        <f>'NK 1 Mädchen'!D9</f>
        <v>2009</v>
      </c>
      <c r="E45" s="6">
        <f>'NK 1 Mädchen'!BS9</f>
        <v>171.98499999999999</v>
      </c>
      <c r="F45" s="527">
        <f>'NK 1 Mädchen'!BT9</f>
        <v>0</v>
      </c>
      <c r="G45" s="475">
        <v>9</v>
      </c>
    </row>
    <row r="46" spans="1:7" x14ac:dyDescent="0.25">
      <c r="A46" s="277" t="str">
        <f>'NK 1 Mädchen'!A4</f>
        <v>Postigliono</v>
      </c>
      <c r="B46" s="4" t="str">
        <f>'NK 1 Mädchen'!B4</f>
        <v>Eunike</v>
      </c>
      <c r="C46" s="4" t="str">
        <f>'NK 1 Mädchen'!C4</f>
        <v>Eunike</v>
      </c>
      <c r="D46" s="4">
        <f>'NK 1 Mädchen'!D4</f>
        <v>2010</v>
      </c>
      <c r="E46" s="6">
        <f>'NK 1 Mädchen'!BS4</f>
        <v>165.965</v>
      </c>
      <c r="F46" s="527">
        <f>'NK 1 Mädchen'!BT4</f>
        <v>0</v>
      </c>
      <c r="G46" s="475">
        <v>10</v>
      </c>
    </row>
    <row r="47" spans="1:7" x14ac:dyDescent="0.25">
      <c r="A47" s="277" t="str">
        <f>'NK 1 Mädchen'!A14</f>
        <v>Schwalm</v>
      </c>
      <c r="B47" s="4" t="str">
        <f>'NK 1 Mädchen'!B14</f>
        <v>Mira</v>
      </c>
      <c r="C47" s="4" t="str">
        <f>'NK 1 Mädchen'!C14</f>
        <v>SG Frankfurt-Nied</v>
      </c>
      <c r="D47" s="4">
        <f>'NK 1 Mädchen'!D14</f>
        <v>2008</v>
      </c>
      <c r="E47" s="6">
        <f>'NK 1 Mädchen'!BS14</f>
        <v>166.54999999999998</v>
      </c>
      <c r="F47" s="527">
        <f>'NK 1 Mädchen'!BT14</f>
        <v>0</v>
      </c>
      <c r="G47" s="475">
        <v>11</v>
      </c>
    </row>
    <row r="48" spans="1:7" ht="15.75" thickBot="1" x14ac:dyDescent="0.3">
      <c r="A48" s="476" t="str">
        <f>'NK 1 Mädchen'!A7</f>
        <v>Siegel</v>
      </c>
      <c r="B48" s="477" t="str">
        <f>'NK 1 Mädchen'!B7</f>
        <v xml:space="preserve">Carla </v>
      </c>
      <c r="C48" s="477" t="str">
        <f>'NK 1 Mädchen'!C7</f>
        <v>Frankfurt Flyers</v>
      </c>
      <c r="D48" s="477">
        <f>'NK 1 Mädchen'!D7</f>
        <v>2009</v>
      </c>
      <c r="E48" s="478">
        <f>'NK 1 Mädchen'!BS7</f>
        <v>159.31500000000003</v>
      </c>
      <c r="F48" s="528">
        <f>'NK 1 Mädchen'!BT7</f>
        <v>0</v>
      </c>
      <c r="G48" s="480">
        <v>12</v>
      </c>
    </row>
  </sheetData>
  <sortState ref="A20:E33">
    <sortCondition descending="1" ref="E20:E33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0C88-582A-41C1-B7D6-83E1DCC130A7}">
  <dimension ref="A1:BX59"/>
  <sheetViews>
    <sheetView topLeftCell="AJ1" zoomScale="80" zoomScaleNormal="80" workbookViewId="0">
      <selection activeCell="BS6" sqref="BS6"/>
    </sheetView>
  </sheetViews>
  <sheetFormatPr baseColWidth="10" defaultRowHeight="15" x14ac:dyDescent="0.25"/>
  <cols>
    <col min="1" max="1" width="14.42578125" customWidth="1"/>
    <col min="3" max="3" width="18.42578125" bestFit="1" customWidth="1"/>
    <col min="5" max="5" width="8.140625" bestFit="1" customWidth="1"/>
    <col min="6" max="6" width="7.28515625" bestFit="1" customWidth="1"/>
    <col min="7" max="7" width="7.28515625" customWidth="1"/>
    <col min="8" max="8" width="7.42578125" customWidth="1"/>
    <col min="9" max="9" width="8.85546875" bestFit="1" customWidth="1"/>
    <col min="10" max="10" width="4.5703125" bestFit="1" customWidth="1"/>
    <col min="11" max="11" width="9.85546875" customWidth="1"/>
    <col min="12" max="12" width="4.5703125" bestFit="1" customWidth="1"/>
    <col min="13" max="13" width="9.28515625" bestFit="1" customWidth="1"/>
    <col min="14" max="14" width="4.5703125" bestFit="1" customWidth="1"/>
    <col min="15" max="15" width="8.85546875" customWidth="1"/>
    <col min="16" max="16" width="4.5703125" bestFit="1" customWidth="1"/>
    <col min="17" max="17" width="7.5703125" customWidth="1"/>
    <col min="18" max="18" width="4.5703125" bestFit="1" customWidth="1"/>
    <col min="19" max="19" width="8" bestFit="1" customWidth="1"/>
    <col min="20" max="20" width="8.42578125" customWidth="1"/>
    <col min="21" max="21" width="6.42578125" customWidth="1"/>
    <col min="22" max="22" width="8.42578125" bestFit="1" customWidth="1"/>
    <col min="23" max="23" width="4" bestFit="1" customWidth="1"/>
    <col min="24" max="28" width="7.140625" customWidth="1"/>
    <col min="29" max="29" width="8.5703125" style="56" customWidth="1"/>
    <col min="30" max="30" width="7.140625" style="56" customWidth="1"/>
    <col min="31" max="31" width="8" style="56" customWidth="1"/>
    <col min="32" max="34" width="7.140625" style="56" customWidth="1"/>
    <col min="35" max="35" width="8.28515625" style="56" bestFit="1" customWidth="1"/>
    <col min="36" max="37" width="7.140625" style="56" customWidth="1"/>
    <col min="38" max="38" width="8.28515625" style="56" bestFit="1" customWidth="1"/>
    <col min="39" max="40" width="7.140625" style="56" customWidth="1"/>
    <col min="41" max="41" width="8.42578125" bestFit="1" customWidth="1"/>
    <col min="42" max="42" width="4" bestFit="1" customWidth="1"/>
    <col min="43" max="43" width="7.85546875" customWidth="1"/>
    <col min="44" max="44" width="7.140625" customWidth="1"/>
    <col min="45" max="45" width="10.85546875" bestFit="1" customWidth="1"/>
    <col min="46" max="49" width="7.140625" customWidth="1"/>
    <col min="50" max="50" width="9.140625" bestFit="1" customWidth="1"/>
    <col min="51" max="51" width="7.140625" customWidth="1"/>
    <col min="52" max="52" width="8" bestFit="1" customWidth="1"/>
    <col min="53" max="54" width="7.140625" customWidth="1"/>
    <col min="55" max="55" width="8" bestFit="1" customWidth="1"/>
    <col min="56" max="56" width="7.140625" customWidth="1"/>
    <col min="57" max="57" width="8.7109375" customWidth="1"/>
    <col min="58" max="58" width="7.140625" customWidth="1"/>
    <col min="59" max="59" width="8.7109375" bestFit="1" customWidth="1"/>
    <col min="60" max="60" width="7.140625" customWidth="1"/>
    <col min="61" max="62" width="8.7109375" bestFit="1" customWidth="1"/>
    <col min="63" max="63" width="6.28515625" bestFit="1" customWidth="1"/>
    <col min="64" max="64" width="8.140625" customWidth="1"/>
    <col min="65" max="65" width="6.28515625" customWidth="1"/>
    <col min="66" max="66" width="8.7109375" bestFit="1" customWidth="1"/>
    <col min="67" max="67" width="6.28515625" customWidth="1"/>
    <col min="68" max="68" width="8.140625" bestFit="1" customWidth="1"/>
    <col min="69" max="69" width="7.140625" bestFit="1" customWidth="1"/>
    <col min="70" max="70" width="6.28515625" customWidth="1"/>
    <col min="72" max="72" width="11.42578125" style="319"/>
  </cols>
  <sheetData>
    <row r="1" spans="1:76" ht="15.75" thickBot="1" x14ac:dyDescent="0.3"/>
    <row r="2" spans="1:76" ht="16.5" thickBot="1" x14ac:dyDescent="0.3">
      <c r="E2" s="33" t="s">
        <v>135</v>
      </c>
      <c r="F2" s="34"/>
      <c r="G2" s="34"/>
      <c r="H2" s="34"/>
      <c r="I2" s="34"/>
      <c r="J2" s="34"/>
      <c r="K2" s="34"/>
      <c r="L2" s="34"/>
      <c r="M2" s="34"/>
      <c r="N2" s="35"/>
      <c r="O2" s="37" t="s">
        <v>140</v>
      </c>
      <c r="P2" s="37"/>
      <c r="Q2" s="37"/>
      <c r="R2" s="37"/>
      <c r="S2" s="37"/>
      <c r="T2" s="37"/>
      <c r="U2" s="37"/>
      <c r="V2" s="38" t="s">
        <v>167</v>
      </c>
      <c r="W2" s="39"/>
      <c r="X2" s="39"/>
      <c r="Y2" s="39"/>
      <c r="Z2" s="39"/>
      <c r="AA2" s="39"/>
      <c r="AB2" s="39"/>
      <c r="AC2" s="222" t="s">
        <v>169</v>
      </c>
      <c r="AD2" s="223"/>
      <c r="AE2" s="223"/>
      <c r="AF2" s="224"/>
      <c r="AG2" s="224"/>
      <c r="AH2" s="224"/>
      <c r="AI2" s="224"/>
      <c r="AJ2" s="224"/>
      <c r="AK2" s="224"/>
      <c r="AL2" s="224"/>
      <c r="AM2" s="224"/>
      <c r="AN2" s="225"/>
      <c r="AO2" s="354" t="s">
        <v>185</v>
      </c>
      <c r="AP2" s="297"/>
      <c r="AQ2" s="297"/>
      <c r="AR2" s="297"/>
      <c r="AS2" s="297"/>
      <c r="AT2" s="297"/>
      <c r="AU2" s="297"/>
      <c r="AV2" s="297"/>
      <c r="AW2" s="297"/>
      <c r="AX2" s="579" t="s">
        <v>186</v>
      </c>
      <c r="AY2" s="580"/>
      <c r="AZ2" s="580"/>
      <c r="BA2" s="580"/>
      <c r="BB2" s="580"/>
      <c r="BC2" s="580"/>
      <c r="BD2" s="581"/>
      <c r="BE2" s="492" t="s">
        <v>190</v>
      </c>
      <c r="BF2" s="492"/>
      <c r="BG2" s="492"/>
      <c r="BH2" s="492"/>
      <c r="BI2" s="492"/>
      <c r="BJ2" s="492"/>
      <c r="BK2" s="493"/>
      <c r="BL2" s="551" t="s">
        <v>191</v>
      </c>
      <c r="BM2" s="539"/>
      <c r="BN2" s="539"/>
      <c r="BO2" s="539"/>
      <c r="BP2" s="539"/>
      <c r="BQ2" s="539"/>
      <c r="BR2" s="539"/>
      <c r="BS2" s="2"/>
      <c r="BT2" s="330"/>
    </row>
    <row r="3" spans="1:76" s="2" customFormat="1" ht="16.5" thickBot="1" x14ac:dyDescent="0.3">
      <c r="A3" s="3" t="s">
        <v>1</v>
      </c>
      <c r="B3" s="3" t="s">
        <v>2</v>
      </c>
      <c r="C3" s="3" t="s">
        <v>3</v>
      </c>
      <c r="D3" s="15" t="s">
        <v>29</v>
      </c>
      <c r="E3" s="18" t="s">
        <v>97</v>
      </c>
      <c r="F3" s="8" t="s">
        <v>136</v>
      </c>
      <c r="G3" s="8" t="s">
        <v>142</v>
      </c>
      <c r="H3" s="117" t="s">
        <v>164</v>
      </c>
      <c r="I3" s="8" t="s">
        <v>137</v>
      </c>
      <c r="J3" s="8" t="s">
        <v>142</v>
      </c>
      <c r="K3" s="8" t="s">
        <v>138</v>
      </c>
      <c r="L3" s="8" t="s">
        <v>142</v>
      </c>
      <c r="M3" s="8" t="s">
        <v>139</v>
      </c>
      <c r="N3" s="19" t="s">
        <v>142</v>
      </c>
      <c r="O3" s="41" t="s">
        <v>97</v>
      </c>
      <c r="P3" s="82" t="s">
        <v>142</v>
      </c>
      <c r="Q3" s="24" t="s">
        <v>141</v>
      </c>
      <c r="R3" s="24" t="s">
        <v>142</v>
      </c>
      <c r="S3" s="24" t="s">
        <v>164</v>
      </c>
      <c r="T3" s="24" t="s">
        <v>98</v>
      </c>
      <c r="U3" s="29" t="s">
        <v>142</v>
      </c>
      <c r="V3" s="27" t="s">
        <v>97</v>
      </c>
      <c r="W3" s="28" t="s">
        <v>142</v>
      </c>
      <c r="X3" s="28" t="s">
        <v>141</v>
      </c>
      <c r="Y3" s="28" t="s">
        <v>142</v>
      </c>
      <c r="Z3" s="28" t="s">
        <v>164</v>
      </c>
      <c r="AA3" s="28" t="s">
        <v>98</v>
      </c>
      <c r="AB3" s="266" t="s">
        <v>142</v>
      </c>
      <c r="AC3" s="226" t="s">
        <v>97</v>
      </c>
      <c r="AD3" s="227" t="s">
        <v>142</v>
      </c>
      <c r="AE3" s="228" t="s">
        <v>170</v>
      </c>
      <c r="AF3" s="227" t="s">
        <v>142</v>
      </c>
      <c r="AG3" s="228" t="s">
        <v>141</v>
      </c>
      <c r="AH3" s="227" t="s">
        <v>142</v>
      </c>
      <c r="AI3" s="227" t="s">
        <v>172</v>
      </c>
      <c r="AJ3" s="228" t="s">
        <v>98</v>
      </c>
      <c r="AK3" s="227" t="s">
        <v>142</v>
      </c>
      <c r="AL3" s="228" t="s">
        <v>173</v>
      </c>
      <c r="AM3" s="228" t="s">
        <v>171</v>
      </c>
      <c r="AN3" s="229" t="s">
        <v>142</v>
      </c>
      <c r="AO3" s="355" t="s">
        <v>97</v>
      </c>
      <c r="AP3" s="331" t="s">
        <v>142</v>
      </c>
      <c r="AQ3" s="331" t="s">
        <v>141</v>
      </c>
      <c r="AR3" s="331" t="s">
        <v>142</v>
      </c>
      <c r="AS3" s="281" t="s">
        <v>164</v>
      </c>
      <c r="AT3" s="281" t="s">
        <v>98</v>
      </c>
      <c r="AU3" s="282" t="s">
        <v>142</v>
      </c>
      <c r="AV3" s="281" t="s">
        <v>171</v>
      </c>
      <c r="AW3" s="282" t="s">
        <v>142</v>
      </c>
      <c r="AX3" s="346" t="s">
        <v>97</v>
      </c>
      <c r="AY3" s="347" t="s">
        <v>142</v>
      </c>
      <c r="AZ3" s="348" t="s">
        <v>141</v>
      </c>
      <c r="BA3" s="347" t="s">
        <v>142</v>
      </c>
      <c r="BB3" s="347" t="s">
        <v>164</v>
      </c>
      <c r="BC3" s="348" t="s">
        <v>98</v>
      </c>
      <c r="BD3" s="349" t="s">
        <v>142</v>
      </c>
      <c r="BE3" s="512" t="s">
        <v>97</v>
      </c>
      <c r="BF3" s="484" t="s">
        <v>142</v>
      </c>
      <c r="BG3" s="485" t="s">
        <v>141</v>
      </c>
      <c r="BH3" s="484" t="s">
        <v>142</v>
      </c>
      <c r="BI3" s="484" t="s">
        <v>164</v>
      </c>
      <c r="BJ3" s="485" t="s">
        <v>98</v>
      </c>
      <c r="BK3" s="486" t="s">
        <v>142</v>
      </c>
      <c r="BL3" s="552" t="s">
        <v>97</v>
      </c>
      <c r="BM3" s="553" t="s">
        <v>142</v>
      </c>
      <c r="BN3" s="554" t="s">
        <v>141</v>
      </c>
      <c r="BO3" s="553" t="s">
        <v>142</v>
      </c>
      <c r="BP3" s="553" t="s">
        <v>164</v>
      </c>
      <c r="BQ3" s="554" t="s">
        <v>98</v>
      </c>
      <c r="BR3" s="555" t="s">
        <v>142</v>
      </c>
      <c r="BS3" s="404" t="s">
        <v>99</v>
      </c>
      <c r="BT3" s="363" t="s">
        <v>184</v>
      </c>
      <c r="BU3"/>
      <c r="BV3"/>
      <c r="BW3"/>
      <c r="BX3"/>
    </row>
    <row r="4" spans="1:76" s="2" customFormat="1" ht="15.75" x14ac:dyDescent="0.25">
      <c r="A4" s="576" t="s">
        <v>192</v>
      </c>
      <c r="B4" s="576" t="s">
        <v>193</v>
      </c>
      <c r="C4" s="576"/>
      <c r="D4" s="577">
        <v>2010</v>
      </c>
      <c r="E4" s="18"/>
      <c r="F4" s="8"/>
      <c r="G4" s="8"/>
      <c r="H4" s="117"/>
      <c r="I4" s="8"/>
      <c r="J4" s="8"/>
      <c r="K4" s="8"/>
      <c r="L4" s="8"/>
      <c r="M4" s="8"/>
      <c r="N4" s="19"/>
      <c r="O4" s="41"/>
      <c r="P4" s="82"/>
      <c r="Q4" s="24"/>
      <c r="R4" s="24"/>
      <c r="S4" s="24"/>
      <c r="T4" s="24"/>
      <c r="U4" s="29"/>
      <c r="V4" s="188">
        <v>36.93</v>
      </c>
      <c r="W4" s="270"/>
      <c r="X4" s="189">
        <v>42.72</v>
      </c>
      <c r="Y4" s="270">
        <v>7.6</v>
      </c>
      <c r="Z4" s="189">
        <f>X4+V4</f>
        <v>79.650000000000006</v>
      </c>
      <c r="AA4" s="189">
        <v>42.704999999999998</v>
      </c>
      <c r="AB4" s="575">
        <v>7.6</v>
      </c>
      <c r="AC4" s="226"/>
      <c r="AD4" s="227"/>
      <c r="AE4" s="228"/>
      <c r="AF4" s="227"/>
      <c r="AG4" s="228"/>
      <c r="AH4" s="227"/>
      <c r="AI4" s="227"/>
      <c r="AJ4" s="228"/>
      <c r="AK4" s="227"/>
      <c r="AL4" s="228"/>
      <c r="AM4" s="228"/>
      <c r="AN4" s="229"/>
      <c r="AO4" s="355"/>
      <c r="AP4" s="331"/>
      <c r="AQ4" s="331"/>
      <c r="AR4" s="331"/>
      <c r="AS4" s="567"/>
      <c r="AT4" s="567"/>
      <c r="AU4" s="568"/>
      <c r="AV4" s="281"/>
      <c r="AW4" s="282"/>
      <c r="AX4" s="569"/>
      <c r="AY4" s="570"/>
      <c r="AZ4" s="571"/>
      <c r="BA4" s="570"/>
      <c r="BB4" s="570"/>
      <c r="BC4" s="571"/>
      <c r="BD4" s="572"/>
      <c r="BE4" s="512"/>
      <c r="BF4" s="484"/>
      <c r="BG4" s="485"/>
      <c r="BH4" s="484"/>
      <c r="BI4" s="484"/>
      <c r="BJ4" s="485"/>
      <c r="BK4" s="486"/>
      <c r="BL4" s="573"/>
      <c r="BM4" s="553"/>
      <c r="BN4" s="554"/>
      <c r="BO4" s="553"/>
      <c r="BP4" s="553"/>
      <c r="BQ4" s="554"/>
      <c r="BR4" s="555"/>
      <c r="BS4" s="578">
        <f>V4+X4+AA4</f>
        <v>122.355</v>
      </c>
      <c r="BT4" s="574"/>
      <c r="BU4"/>
      <c r="BV4"/>
      <c r="BW4"/>
      <c r="BX4"/>
    </row>
    <row r="5" spans="1:76" s="2" customFormat="1" ht="15.75" x14ac:dyDescent="0.25">
      <c r="A5" s="576" t="s">
        <v>192</v>
      </c>
      <c r="B5" s="576" t="s">
        <v>108</v>
      </c>
      <c r="C5" s="576"/>
      <c r="D5" s="577">
        <v>2010</v>
      </c>
      <c r="E5" s="18"/>
      <c r="F5" s="8"/>
      <c r="G5" s="8"/>
      <c r="H5" s="117"/>
      <c r="I5" s="8"/>
      <c r="J5" s="8"/>
      <c r="K5" s="8"/>
      <c r="L5" s="8"/>
      <c r="M5" s="8"/>
      <c r="N5" s="19"/>
      <c r="O5" s="41"/>
      <c r="P5" s="82"/>
      <c r="Q5" s="24"/>
      <c r="R5" s="24"/>
      <c r="S5" s="24"/>
      <c r="T5" s="24"/>
      <c r="U5" s="29"/>
      <c r="V5" s="188">
        <v>38.14</v>
      </c>
      <c r="W5" s="270"/>
      <c r="X5" s="189">
        <v>43.174999999999997</v>
      </c>
      <c r="Y5" s="270">
        <v>7.9</v>
      </c>
      <c r="Z5" s="189">
        <f>X5+V5</f>
        <v>81.314999999999998</v>
      </c>
      <c r="AA5" s="189">
        <v>44.384999999999998</v>
      </c>
      <c r="AB5" s="575">
        <v>7.9</v>
      </c>
      <c r="AC5" s="226"/>
      <c r="AD5" s="227"/>
      <c r="AE5" s="228"/>
      <c r="AF5" s="227"/>
      <c r="AG5" s="228"/>
      <c r="AH5" s="227"/>
      <c r="AI5" s="227"/>
      <c r="AJ5" s="228"/>
      <c r="AK5" s="227"/>
      <c r="AL5" s="228"/>
      <c r="AM5" s="228"/>
      <c r="AN5" s="229"/>
      <c r="AO5" s="355"/>
      <c r="AP5" s="331"/>
      <c r="AQ5" s="331"/>
      <c r="AR5" s="331"/>
      <c r="AS5" s="567"/>
      <c r="AT5" s="567"/>
      <c r="AU5" s="568"/>
      <c r="AV5" s="281"/>
      <c r="AW5" s="282"/>
      <c r="AX5" s="569"/>
      <c r="AY5" s="570"/>
      <c r="AZ5" s="571"/>
      <c r="BA5" s="570"/>
      <c r="BB5" s="570"/>
      <c r="BC5" s="571"/>
      <c r="BD5" s="572"/>
      <c r="BE5" s="512"/>
      <c r="BF5" s="484"/>
      <c r="BG5" s="485"/>
      <c r="BH5" s="484"/>
      <c r="BI5" s="484"/>
      <c r="BJ5" s="485"/>
      <c r="BK5" s="486"/>
      <c r="BL5" s="573"/>
      <c r="BM5" s="553"/>
      <c r="BN5" s="554"/>
      <c r="BO5" s="553"/>
      <c r="BP5" s="553"/>
      <c r="BQ5" s="554"/>
      <c r="BR5" s="555"/>
      <c r="BS5" s="578">
        <f>V5+X5+AA5</f>
        <v>125.69999999999999</v>
      </c>
      <c r="BT5" s="574"/>
      <c r="BU5"/>
      <c r="BV5"/>
      <c r="BW5"/>
      <c r="BX5"/>
    </row>
    <row r="6" spans="1:76" ht="16.5" thickBot="1" x14ac:dyDescent="0.3">
      <c r="A6" s="46" t="s">
        <v>119</v>
      </c>
      <c r="B6" s="46" t="s">
        <v>101</v>
      </c>
      <c r="C6" s="46" t="s">
        <v>8</v>
      </c>
      <c r="D6" s="47">
        <v>2009</v>
      </c>
      <c r="E6" s="105"/>
      <c r="F6" s="106"/>
      <c r="G6" s="107"/>
      <c r="H6" s="106"/>
      <c r="I6" s="106"/>
      <c r="J6" s="107"/>
      <c r="K6" s="106"/>
      <c r="L6" s="107"/>
      <c r="M6" s="106"/>
      <c r="N6" s="108"/>
      <c r="O6" s="93">
        <v>39.055</v>
      </c>
      <c r="P6" s="87"/>
      <c r="Q6" s="94">
        <v>44.96</v>
      </c>
      <c r="R6" s="95">
        <v>8.6999999999999993</v>
      </c>
      <c r="S6" s="94">
        <f>O6+Q6</f>
        <v>84.015000000000001</v>
      </c>
      <c r="T6" s="94">
        <v>45.284999999999997</v>
      </c>
      <c r="U6" s="96">
        <v>8.6999999999999993</v>
      </c>
      <c r="V6" s="381">
        <v>40.125</v>
      </c>
      <c r="W6" s="30"/>
      <c r="X6" s="192">
        <v>43.814999999999998</v>
      </c>
      <c r="Y6" s="30">
        <v>8</v>
      </c>
      <c r="Z6" s="192">
        <f>V6+X6</f>
        <v>83.94</v>
      </c>
      <c r="AA6" s="192">
        <v>44.145000000000003</v>
      </c>
      <c r="AB6" s="267">
        <v>8</v>
      </c>
      <c r="AC6" s="255">
        <v>39.494999999999997</v>
      </c>
      <c r="AD6" s="231"/>
      <c r="AE6" s="370">
        <v>40.06</v>
      </c>
      <c r="AF6" s="231"/>
      <c r="AG6" s="231">
        <v>45.064999999999998</v>
      </c>
      <c r="AH6" s="371">
        <v>8.6</v>
      </c>
      <c r="AI6" s="233">
        <f>AC6+AG6</f>
        <v>84.56</v>
      </c>
      <c r="AJ6" s="231">
        <v>45.905000000000001</v>
      </c>
      <c r="AK6" s="371">
        <v>8.6</v>
      </c>
      <c r="AL6" s="233">
        <f>AE6+AJ6</f>
        <v>85.965000000000003</v>
      </c>
      <c r="AM6" s="240">
        <v>45.5</v>
      </c>
      <c r="AN6" s="377">
        <v>8.6</v>
      </c>
      <c r="AO6" s="369">
        <v>40.17</v>
      </c>
      <c r="AP6" s="333"/>
      <c r="AQ6" s="284">
        <v>44.244999999999997</v>
      </c>
      <c r="AR6" s="334">
        <v>8.6</v>
      </c>
      <c r="AS6" s="304">
        <f t="shared" ref="AS6:AS25" si="0">AO6+AQ6</f>
        <v>84.414999999999992</v>
      </c>
      <c r="AT6" s="304"/>
      <c r="AU6" s="304"/>
      <c r="AV6" s="284">
        <v>44.38</v>
      </c>
      <c r="AW6" s="285">
        <v>8.6</v>
      </c>
      <c r="AX6" s="410">
        <v>41.19</v>
      </c>
      <c r="AY6" s="351"/>
      <c r="AZ6" s="411">
        <v>47.695</v>
      </c>
      <c r="BA6" s="351">
        <v>8.6</v>
      </c>
      <c r="BB6" s="400">
        <f>AX6+AZ6</f>
        <v>88.884999999999991</v>
      </c>
      <c r="BC6" s="562">
        <v>46.86</v>
      </c>
      <c r="BD6" s="353">
        <v>8.6</v>
      </c>
      <c r="BE6" s="561">
        <v>40.695</v>
      </c>
      <c r="BF6" s="504"/>
      <c r="BG6" s="504">
        <v>46.195</v>
      </c>
      <c r="BH6" s="487">
        <v>4.9000000000000004</v>
      </c>
      <c r="BI6" s="508">
        <f>BG6+BE6</f>
        <v>86.89</v>
      </c>
      <c r="BJ6" s="504">
        <v>45.325000000000003</v>
      </c>
      <c r="BK6" s="494">
        <v>4.9000000000000004</v>
      </c>
      <c r="BL6" s="524">
        <v>41.354999999999997</v>
      </c>
      <c r="BM6" s="547"/>
      <c r="BN6" s="524">
        <v>47.81</v>
      </c>
      <c r="BO6" s="438">
        <v>8.6</v>
      </c>
      <c r="BP6" s="380">
        <f t="shared" ref="BP6:BP20" si="1">BL6+BN6</f>
        <v>89.164999999999992</v>
      </c>
      <c r="BQ6" s="556"/>
      <c r="BR6" s="547"/>
      <c r="BS6" s="384">
        <f>AX6+BL6+AZ6+BN6</f>
        <v>178.04999999999998</v>
      </c>
      <c r="BT6" s="397">
        <v>1</v>
      </c>
    </row>
    <row r="7" spans="1:76" ht="15.75" x14ac:dyDescent="0.25">
      <c r="A7" s="259" t="s">
        <v>176</v>
      </c>
      <c r="B7" s="258" t="s">
        <v>177</v>
      </c>
      <c r="C7" s="258" t="s">
        <v>178</v>
      </c>
      <c r="D7" s="47">
        <v>2009</v>
      </c>
      <c r="E7" s="105"/>
      <c r="F7" s="106"/>
      <c r="G7" s="107"/>
      <c r="H7" s="106"/>
      <c r="I7" s="106"/>
      <c r="J7" s="107"/>
      <c r="K7" s="106"/>
      <c r="L7" s="107"/>
      <c r="M7" s="106"/>
      <c r="N7" s="108"/>
      <c r="O7" s="93"/>
      <c r="P7" s="87"/>
      <c r="Q7" s="94"/>
      <c r="R7" s="95"/>
      <c r="S7" s="94"/>
      <c r="T7" s="94"/>
      <c r="U7" s="96"/>
      <c r="V7" s="30"/>
      <c r="W7" s="30"/>
      <c r="X7" s="192"/>
      <c r="Y7" s="30"/>
      <c r="Z7" s="192"/>
      <c r="AA7" s="192"/>
      <c r="AB7" s="267"/>
      <c r="AC7" s="232">
        <v>39.145000000000003</v>
      </c>
      <c r="AD7" s="231"/>
      <c r="AE7" s="233">
        <v>39.33</v>
      </c>
      <c r="AF7" s="231"/>
      <c r="AG7" s="231">
        <v>28.164999999999999</v>
      </c>
      <c r="AH7" s="238">
        <v>5.8</v>
      </c>
      <c r="AI7" s="233">
        <f>AC7+AG7</f>
        <v>67.31</v>
      </c>
      <c r="AJ7" s="231">
        <v>44.5</v>
      </c>
      <c r="AK7" s="238">
        <v>8.6999999999999993</v>
      </c>
      <c r="AL7" s="233">
        <f>AE7+AJ7</f>
        <v>83.83</v>
      </c>
      <c r="AM7" s="233">
        <v>13.21</v>
      </c>
      <c r="AN7" s="239">
        <v>3.1</v>
      </c>
      <c r="AO7" s="356">
        <v>39.755000000000003</v>
      </c>
      <c r="AP7" s="283"/>
      <c r="AQ7" s="284">
        <v>44.204999999999998</v>
      </c>
      <c r="AR7" s="283">
        <v>4.9000000000000004</v>
      </c>
      <c r="AS7" s="304">
        <f t="shared" si="0"/>
        <v>83.960000000000008</v>
      </c>
      <c r="AT7" s="304"/>
      <c r="AU7" s="304"/>
      <c r="AV7" s="370">
        <v>47.08</v>
      </c>
      <c r="AW7" s="383">
        <v>8.6999999999999993</v>
      </c>
      <c r="AX7" s="364"/>
      <c r="AY7" s="365"/>
      <c r="AZ7" s="365"/>
      <c r="BA7" s="365"/>
      <c r="BB7" s="351"/>
      <c r="BC7" s="365"/>
      <c r="BD7" s="366"/>
      <c r="BE7" s="518">
        <v>39.049999999999997</v>
      </c>
      <c r="BF7" s="505"/>
      <c r="BG7" s="505">
        <v>45.65</v>
      </c>
      <c r="BH7" s="488">
        <v>4.9000000000000004</v>
      </c>
      <c r="BI7" s="488"/>
      <c r="BJ7" s="505">
        <v>46.64</v>
      </c>
      <c r="BK7" s="495">
        <v>8.9</v>
      </c>
      <c r="BL7" s="559"/>
      <c r="BM7" s="548"/>
      <c r="BN7" s="559"/>
      <c r="BO7" s="548"/>
      <c r="BP7" s="556">
        <f t="shared" si="1"/>
        <v>0</v>
      </c>
      <c r="BQ7" s="559"/>
      <c r="BR7" s="548"/>
      <c r="BS7" s="183">
        <f>AC7+AE7+AJ7+AV7</f>
        <v>170.05500000000001</v>
      </c>
      <c r="BT7" s="326"/>
    </row>
    <row r="8" spans="1:76" ht="15.75" x14ac:dyDescent="0.25">
      <c r="A8" s="44" t="s">
        <v>120</v>
      </c>
      <c r="B8" s="44" t="s">
        <v>102</v>
      </c>
      <c r="C8" s="44" t="s">
        <v>17</v>
      </c>
      <c r="D8" s="45">
        <v>2007</v>
      </c>
      <c r="E8" s="105"/>
      <c r="F8" s="106"/>
      <c r="G8" s="107"/>
      <c r="H8" s="106"/>
      <c r="I8" s="106"/>
      <c r="J8" s="107"/>
      <c r="K8" s="106"/>
      <c r="L8" s="107"/>
      <c r="M8" s="106"/>
      <c r="N8" s="108"/>
      <c r="O8" s="384">
        <v>41.284999999999997</v>
      </c>
      <c r="P8" s="385"/>
      <c r="Q8" s="386">
        <v>49.71</v>
      </c>
      <c r="R8" s="95">
        <v>12.2</v>
      </c>
      <c r="S8" s="386">
        <f>O8+Q8</f>
        <v>90.995000000000005</v>
      </c>
      <c r="T8" s="94">
        <v>20.079999999999998</v>
      </c>
      <c r="U8" s="96">
        <v>4.7</v>
      </c>
      <c r="V8" s="381">
        <v>41.31</v>
      </c>
      <c r="W8" s="30"/>
      <c r="X8" s="370">
        <v>48.65</v>
      </c>
      <c r="Y8" s="382">
        <v>11.4</v>
      </c>
      <c r="Z8" s="370">
        <f>V8+X8</f>
        <v>89.960000000000008</v>
      </c>
      <c r="AA8" s="370">
        <v>49.9</v>
      </c>
      <c r="AB8" s="383">
        <v>11.6</v>
      </c>
      <c r="AC8" s="369">
        <v>41.59</v>
      </c>
      <c r="AD8" s="233"/>
      <c r="AE8" s="412">
        <v>42.28</v>
      </c>
      <c r="AF8" s="233"/>
      <c r="AG8" s="380">
        <v>50.895000000000003</v>
      </c>
      <c r="AH8" s="372">
        <v>11.6</v>
      </c>
      <c r="AI8" s="375">
        <f>AC8+AG8</f>
        <v>92.485000000000014</v>
      </c>
      <c r="AJ8" s="233">
        <v>46.83</v>
      </c>
      <c r="AK8" s="372">
        <v>10.8</v>
      </c>
      <c r="AL8" s="233">
        <f>AE8+AJ8</f>
        <v>89.11</v>
      </c>
      <c r="AM8" s="412">
        <v>50.97</v>
      </c>
      <c r="AN8" s="373">
        <v>11.6</v>
      </c>
      <c r="AO8" s="374">
        <v>41.49</v>
      </c>
      <c r="AP8" s="283"/>
      <c r="AQ8" s="375">
        <v>48.73</v>
      </c>
      <c r="AR8" s="329">
        <v>8.1999999999999993</v>
      </c>
      <c r="AS8" s="376">
        <f t="shared" si="0"/>
        <v>90.22</v>
      </c>
      <c r="AT8" s="304"/>
      <c r="AU8" s="304"/>
      <c r="AV8" s="284">
        <v>9.6850000000000005</v>
      </c>
      <c r="AW8" s="285">
        <v>2.2000000000000002</v>
      </c>
      <c r="AX8" s="563">
        <v>41.83</v>
      </c>
      <c r="AY8" s="360"/>
      <c r="AZ8" s="361">
        <v>50.594999999999999</v>
      </c>
      <c r="BA8" s="360">
        <v>11.6</v>
      </c>
      <c r="BB8" s="360">
        <f>AX8+AZ8</f>
        <v>92.424999999999997</v>
      </c>
      <c r="BC8" s="361">
        <v>51.61</v>
      </c>
      <c r="BD8" s="362">
        <v>11.6</v>
      </c>
      <c r="BE8" s="519"/>
      <c r="BF8" s="504"/>
      <c r="BG8" s="504"/>
      <c r="BH8" s="504"/>
      <c r="BI8" s="504"/>
      <c r="BJ8" s="504"/>
      <c r="BK8" s="520"/>
      <c r="BL8" s="524">
        <v>42.1</v>
      </c>
      <c r="BM8" s="548"/>
      <c r="BN8" s="524">
        <v>52.23</v>
      </c>
      <c r="BO8" s="382">
        <v>12.2</v>
      </c>
      <c r="BP8" s="380">
        <f t="shared" si="1"/>
        <v>94.33</v>
      </c>
      <c r="BQ8" s="558"/>
      <c r="BR8" s="549"/>
      <c r="BS8" s="384">
        <f>AE8+BL8+BN8+AM8</f>
        <v>187.57999999999998</v>
      </c>
      <c r="BT8" s="397">
        <v>1</v>
      </c>
    </row>
    <row r="9" spans="1:76" ht="15.75" x14ac:dyDescent="0.25">
      <c r="A9" s="44" t="s">
        <v>121</v>
      </c>
      <c r="B9" s="44" t="s">
        <v>117</v>
      </c>
      <c r="C9" s="44" t="s">
        <v>18</v>
      </c>
      <c r="D9" s="45">
        <v>2007</v>
      </c>
      <c r="E9" s="105"/>
      <c r="F9" s="106"/>
      <c r="G9" s="107"/>
      <c r="H9" s="106"/>
      <c r="I9" s="106"/>
      <c r="J9" s="107"/>
      <c r="K9" s="106"/>
      <c r="L9" s="107"/>
      <c r="M9" s="106"/>
      <c r="N9" s="108"/>
      <c r="O9" s="415">
        <v>40.869999999999997</v>
      </c>
      <c r="P9" s="86"/>
      <c r="Q9" s="416">
        <v>47.85</v>
      </c>
      <c r="R9" s="95">
        <v>10.1</v>
      </c>
      <c r="S9" s="386">
        <f>O9+Q9</f>
        <v>88.72</v>
      </c>
      <c r="T9" s="94">
        <v>23.26</v>
      </c>
      <c r="U9" s="96">
        <v>5.8</v>
      </c>
      <c r="V9" s="414">
        <v>41.965000000000003</v>
      </c>
      <c r="W9" s="30"/>
      <c r="X9" s="192">
        <v>47.484999999999999</v>
      </c>
      <c r="Y9" s="382">
        <v>11.1</v>
      </c>
      <c r="Z9" s="370">
        <f>V9+X9</f>
        <v>89.45</v>
      </c>
      <c r="AA9" s="412">
        <v>49.19</v>
      </c>
      <c r="AB9" s="383">
        <v>11.1</v>
      </c>
      <c r="AC9" s="255"/>
      <c r="AD9" s="231"/>
      <c r="AE9" s="240"/>
      <c r="AF9" s="231"/>
      <c r="AG9" s="233"/>
      <c r="AH9" s="238"/>
      <c r="AI9" s="233"/>
      <c r="AJ9" s="233"/>
      <c r="AK9" s="238"/>
      <c r="AL9" s="233"/>
      <c r="AM9" s="233"/>
      <c r="AN9" s="239"/>
      <c r="AO9" s="357"/>
      <c r="AP9" s="283"/>
      <c r="AQ9" s="284"/>
      <c r="AR9" s="283"/>
      <c r="AS9" s="304">
        <f t="shared" si="0"/>
        <v>0</v>
      </c>
      <c r="AT9" s="304"/>
      <c r="AU9" s="304"/>
      <c r="AV9" s="284"/>
      <c r="AW9" s="285"/>
      <c r="AX9" s="513"/>
      <c r="AY9" s="419"/>
      <c r="AZ9" s="419"/>
      <c r="BA9" s="419"/>
      <c r="BB9" s="360"/>
      <c r="BC9" s="419"/>
      <c r="BD9" s="514"/>
      <c r="BE9" s="518"/>
      <c r="BF9" s="505"/>
      <c r="BG9" s="505"/>
      <c r="BH9" s="505"/>
      <c r="BI9" s="505"/>
      <c r="BJ9" s="505"/>
      <c r="BK9" s="521"/>
      <c r="BL9" s="559"/>
      <c r="BM9" s="548"/>
      <c r="BN9" s="559"/>
      <c r="BO9" s="548"/>
      <c r="BP9" s="556">
        <f t="shared" si="1"/>
        <v>0</v>
      </c>
      <c r="BQ9" s="559"/>
      <c r="BR9" s="548"/>
      <c r="BS9" s="384">
        <f>O9+V9+AA9+Q9</f>
        <v>179.875</v>
      </c>
      <c r="BT9" s="397">
        <v>1</v>
      </c>
    </row>
    <row r="10" spans="1:76" ht="15.75" x14ac:dyDescent="0.25">
      <c r="A10" s="44" t="s">
        <v>91</v>
      </c>
      <c r="B10" s="44" t="s">
        <v>103</v>
      </c>
      <c r="C10" s="44" t="s">
        <v>13</v>
      </c>
      <c r="D10" s="45">
        <v>2007</v>
      </c>
      <c r="E10" s="109"/>
      <c r="F10" s="110"/>
      <c r="G10" s="111"/>
      <c r="H10" s="110"/>
      <c r="I10" s="110"/>
      <c r="J10" s="111"/>
      <c r="K10" s="110"/>
      <c r="L10" s="111"/>
      <c r="M10" s="110"/>
      <c r="N10" s="112"/>
      <c r="O10" s="415">
        <v>41.045000000000002</v>
      </c>
      <c r="P10" s="86"/>
      <c r="Q10" s="97">
        <v>46.24</v>
      </c>
      <c r="R10" s="98">
        <v>9.6</v>
      </c>
      <c r="S10" s="94">
        <f>O10+Q10</f>
        <v>87.284999999999997</v>
      </c>
      <c r="T10" s="103">
        <v>46.975000000000001</v>
      </c>
      <c r="U10" s="99">
        <v>9.6</v>
      </c>
      <c r="V10" s="188"/>
      <c r="W10" s="31"/>
      <c r="X10" s="189"/>
      <c r="Y10" s="31"/>
      <c r="Z10" s="189"/>
      <c r="AA10" s="189"/>
      <c r="AB10" s="265"/>
      <c r="AC10" s="379">
        <v>40.825000000000003</v>
      </c>
      <c r="AD10" s="233"/>
      <c r="AE10" s="375">
        <v>40.840000000000003</v>
      </c>
      <c r="AF10" s="233"/>
      <c r="AG10" s="233">
        <v>5.3949999999999996</v>
      </c>
      <c r="AH10" s="263">
        <v>1.5</v>
      </c>
      <c r="AI10" s="233">
        <f>AC10+AG10</f>
        <v>46.22</v>
      </c>
      <c r="AJ10" s="233">
        <v>29.35</v>
      </c>
      <c r="AK10" s="263">
        <v>6.7</v>
      </c>
      <c r="AL10" s="233">
        <f>AE10+AJ10</f>
        <v>70.19</v>
      </c>
      <c r="AM10" s="233">
        <v>5.4</v>
      </c>
      <c r="AN10" s="264">
        <v>1.5</v>
      </c>
      <c r="AO10" s="413">
        <v>42.93</v>
      </c>
      <c r="AP10" s="283"/>
      <c r="AQ10" s="412">
        <v>49.09</v>
      </c>
      <c r="AR10" s="371">
        <v>9.6</v>
      </c>
      <c r="AS10" s="376">
        <f t="shared" si="0"/>
        <v>92.02000000000001</v>
      </c>
      <c r="AT10" s="304"/>
      <c r="AU10" s="304"/>
      <c r="AV10" s="288">
        <v>35.4</v>
      </c>
      <c r="AW10" s="289">
        <v>7.3</v>
      </c>
      <c r="AX10" s="359">
        <v>40.755000000000003</v>
      </c>
      <c r="AY10" s="360"/>
      <c r="AZ10" s="361">
        <v>15.13</v>
      </c>
      <c r="BA10" s="360">
        <v>3.4</v>
      </c>
      <c r="BB10" s="360">
        <f>AX10+AZ10</f>
        <v>55.885000000000005</v>
      </c>
      <c r="BC10" s="361"/>
      <c r="BD10" s="362"/>
      <c r="BE10" s="519">
        <v>41.295000000000002</v>
      </c>
      <c r="BF10" s="504"/>
      <c r="BG10" s="504">
        <v>47.725000000000001</v>
      </c>
      <c r="BH10" s="504">
        <v>9.6</v>
      </c>
      <c r="BI10" s="504">
        <f>BG10+BE10</f>
        <v>89.02000000000001</v>
      </c>
      <c r="BJ10" s="506">
        <v>29.38</v>
      </c>
      <c r="BK10" s="494">
        <v>6.7</v>
      </c>
      <c r="BL10" s="370">
        <v>40.935000000000002</v>
      </c>
      <c r="BM10" s="548"/>
      <c r="BN10" s="559">
        <v>5.24</v>
      </c>
      <c r="BO10" s="548">
        <v>1.5</v>
      </c>
      <c r="BP10" s="556">
        <f t="shared" si="1"/>
        <v>46.175000000000004</v>
      </c>
      <c r="BQ10" s="558"/>
      <c r="BR10" s="549"/>
      <c r="BS10" s="387">
        <f>O10+AO10+BG10+AQ10</f>
        <v>180.79</v>
      </c>
      <c r="BT10" s="398">
        <v>1</v>
      </c>
    </row>
    <row r="11" spans="1:76" ht="15.75" x14ac:dyDescent="0.25">
      <c r="A11" s="44" t="s">
        <v>122</v>
      </c>
      <c r="B11" s="44" t="s">
        <v>104</v>
      </c>
      <c r="C11" s="44" t="s">
        <v>4</v>
      </c>
      <c r="D11" s="45">
        <v>2007</v>
      </c>
      <c r="E11" s="109"/>
      <c r="F11" s="110"/>
      <c r="G11" s="111"/>
      <c r="H11" s="110"/>
      <c r="I11" s="110"/>
      <c r="J11" s="111"/>
      <c r="K11" s="110"/>
      <c r="L11" s="111"/>
      <c r="M11" s="110"/>
      <c r="N11" s="112"/>
      <c r="O11" s="387">
        <v>40.895000000000003</v>
      </c>
      <c r="P11" s="86"/>
      <c r="Q11" s="97">
        <v>46.335000000000001</v>
      </c>
      <c r="R11" s="98">
        <v>8.9</v>
      </c>
      <c r="S11" s="94">
        <f>O11+Q11</f>
        <v>87.23</v>
      </c>
      <c r="T11" s="97">
        <v>43.13</v>
      </c>
      <c r="U11" s="99">
        <v>9.1</v>
      </c>
      <c r="V11" s="188">
        <v>40.575000000000003</v>
      </c>
      <c r="W11" s="270"/>
      <c r="X11" s="189">
        <v>46.53</v>
      </c>
      <c r="Y11" s="270">
        <v>8.9</v>
      </c>
      <c r="Z11" s="189">
        <f>V11+X11</f>
        <v>87.105000000000004</v>
      </c>
      <c r="AA11" s="189">
        <v>46.56</v>
      </c>
      <c r="AB11" s="265">
        <v>8.9</v>
      </c>
      <c r="AC11" s="255"/>
      <c r="AD11" s="231"/>
      <c r="AE11" s="240"/>
      <c r="AF11" s="231"/>
      <c r="AG11" s="233"/>
      <c r="AH11" s="238"/>
      <c r="AI11" s="233"/>
      <c r="AJ11" s="233"/>
      <c r="AK11" s="238"/>
      <c r="AL11" s="233"/>
      <c r="AM11" s="233"/>
      <c r="AN11" s="239"/>
      <c r="AO11" s="358">
        <v>40.615000000000002</v>
      </c>
      <c r="AP11" s="283"/>
      <c r="AQ11" s="375">
        <v>48.03</v>
      </c>
      <c r="AR11" s="329">
        <v>8.1999999999999993</v>
      </c>
      <c r="AS11" s="304">
        <f t="shared" si="0"/>
        <v>88.64500000000001</v>
      </c>
      <c r="AT11" s="304"/>
      <c r="AU11" s="304"/>
      <c r="AV11" s="288">
        <v>47.26</v>
      </c>
      <c r="AW11" s="289">
        <v>8.1999999999999993</v>
      </c>
      <c r="AX11" s="359">
        <v>41.63</v>
      </c>
      <c r="AY11" s="360"/>
      <c r="AZ11" s="361">
        <v>47.5</v>
      </c>
      <c r="BA11" s="360">
        <v>8.1999999999999993</v>
      </c>
      <c r="BB11" s="360">
        <f>AX11+AZ11</f>
        <v>89.13</v>
      </c>
      <c r="BC11" s="361">
        <v>45.86</v>
      </c>
      <c r="BD11" s="362">
        <v>8.1999999999999993</v>
      </c>
      <c r="BE11" s="519"/>
      <c r="BF11" s="504"/>
      <c r="BG11" s="504"/>
      <c r="BH11" s="487"/>
      <c r="BI11" s="504"/>
      <c r="BJ11" s="504"/>
      <c r="BK11" s="520"/>
      <c r="BL11" s="556"/>
      <c r="BM11" s="547"/>
      <c r="BN11" s="556"/>
      <c r="BO11" s="547"/>
      <c r="BP11" s="556">
        <f t="shared" si="1"/>
        <v>0</v>
      </c>
      <c r="BQ11" s="556"/>
      <c r="BR11" s="547"/>
      <c r="BS11" s="184">
        <f>AO11+O11+AQ11+AV11</f>
        <v>176.8</v>
      </c>
      <c r="BT11" s="323"/>
    </row>
    <row r="12" spans="1:76" ht="15.75" x14ac:dyDescent="0.25">
      <c r="A12" s="260" t="s">
        <v>179</v>
      </c>
      <c r="B12" s="261" t="s">
        <v>180</v>
      </c>
      <c r="C12" s="261" t="s">
        <v>181</v>
      </c>
      <c r="D12" s="262">
        <v>2008</v>
      </c>
      <c r="E12" s="109"/>
      <c r="F12" s="110"/>
      <c r="G12" s="111"/>
      <c r="H12" s="110"/>
      <c r="I12" s="110"/>
      <c r="J12" s="111"/>
      <c r="K12" s="110"/>
      <c r="L12" s="111"/>
      <c r="M12" s="110"/>
      <c r="N12" s="112"/>
      <c r="O12" s="86"/>
      <c r="P12" s="86"/>
      <c r="Q12" s="97"/>
      <c r="R12" s="98"/>
      <c r="S12" s="94"/>
      <c r="T12" s="97"/>
      <c r="U12" s="99"/>
      <c r="V12" s="188"/>
      <c r="W12" s="28"/>
      <c r="X12" s="189"/>
      <c r="Y12" s="28"/>
      <c r="Z12" s="193"/>
      <c r="AA12" s="193"/>
      <c r="AB12" s="268"/>
      <c r="AC12" s="232">
        <v>22.82</v>
      </c>
      <c r="AD12" s="233"/>
      <c r="AE12" s="233">
        <v>38.11</v>
      </c>
      <c r="AF12" s="233"/>
      <c r="AG12" s="233">
        <v>42.93</v>
      </c>
      <c r="AH12" s="263">
        <v>8.1999999999999993</v>
      </c>
      <c r="AI12" s="233">
        <f>AC12+AG12</f>
        <v>65.75</v>
      </c>
      <c r="AJ12" s="233">
        <v>43.594999999999999</v>
      </c>
      <c r="AK12" s="263">
        <v>8.1999999999999993</v>
      </c>
      <c r="AL12" s="233">
        <f>AE12+AJ12</f>
        <v>81.704999999999998</v>
      </c>
      <c r="AM12" s="233">
        <v>31.36</v>
      </c>
      <c r="AN12" s="264">
        <v>4.5</v>
      </c>
      <c r="AO12" s="286">
        <v>36.56</v>
      </c>
      <c r="AP12" s="283"/>
      <c r="AQ12" s="288">
        <v>44.25</v>
      </c>
      <c r="AR12" s="290">
        <v>8.1999999999999993</v>
      </c>
      <c r="AS12" s="304">
        <f t="shared" si="0"/>
        <v>80.81</v>
      </c>
      <c r="AT12" s="304"/>
      <c r="AU12" s="304"/>
      <c r="AV12" s="291"/>
      <c r="AW12" s="292"/>
      <c r="AX12" s="405"/>
      <c r="AY12" s="401"/>
      <c r="AZ12" s="401"/>
      <c r="BA12" s="401"/>
      <c r="BB12" s="360"/>
      <c r="BC12" s="401"/>
      <c r="BD12" s="406"/>
      <c r="BE12" s="522">
        <v>37.61</v>
      </c>
      <c r="BF12" s="506"/>
      <c r="BG12" s="506">
        <v>39.57</v>
      </c>
      <c r="BH12" s="489">
        <v>4.9000000000000004</v>
      </c>
      <c r="BI12" s="506">
        <v>77.180000000000007</v>
      </c>
      <c r="BJ12" s="506">
        <v>45.16</v>
      </c>
      <c r="BK12" s="496">
        <v>7.9</v>
      </c>
      <c r="BL12" s="557"/>
      <c r="BM12" s="550"/>
      <c r="BN12" s="557"/>
      <c r="BO12" s="550"/>
      <c r="BP12" s="556">
        <f t="shared" si="1"/>
        <v>0</v>
      </c>
      <c r="BQ12" s="557"/>
      <c r="BR12" s="550"/>
      <c r="BS12" s="184">
        <f>AO12+AE12+AJ12+AQ12</f>
        <v>162.51499999999999</v>
      </c>
      <c r="BT12" s="323"/>
    </row>
    <row r="13" spans="1:76" ht="15.75" x14ac:dyDescent="0.25">
      <c r="A13" s="44" t="s">
        <v>123</v>
      </c>
      <c r="B13" s="44" t="s">
        <v>105</v>
      </c>
      <c r="C13" s="44" t="s">
        <v>11</v>
      </c>
      <c r="D13" s="45">
        <v>2007</v>
      </c>
      <c r="E13" s="394">
        <v>43.494999999999997</v>
      </c>
      <c r="F13" s="395">
        <v>51.34</v>
      </c>
      <c r="G13" s="388">
        <v>11.1</v>
      </c>
      <c r="H13" s="396">
        <f>E13+F13</f>
        <v>94.835000000000008</v>
      </c>
      <c r="I13" s="110"/>
      <c r="J13" s="111"/>
      <c r="K13" s="110"/>
      <c r="L13" s="111"/>
      <c r="M13" s="11">
        <v>51.475000000000001</v>
      </c>
      <c r="N13" s="112">
        <v>11.1</v>
      </c>
      <c r="O13" s="387">
        <v>43.164999999999999</v>
      </c>
      <c r="P13" s="86"/>
      <c r="Q13" s="389">
        <v>51.62</v>
      </c>
      <c r="R13" s="98">
        <v>11.9</v>
      </c>
      <c r="S13" s="386">
        <f>O13+Q13</f>
        <v>94.784999999999997</v>
      </c>
      <c r="T13" s="97">
        <v>51.36</v>
      </c>
      <c r="U13" s="99">
        <v>11.9</v>
      </c>
      <c r="V13" s="188"/>
      <c r="W13" s="28"/>
      <c r="X13" s="189"/>
      <c r="Y13" s="28"/>
      <c r="Z13" s="193"/>
      <c r="AA13" s="193"/>
      <c r="AB13" s="268"/>
      <c r="AC13" s="414">
        <v>43.825000000000003</v>
      </c>
      <c r="AD13" s="233"/>
      <c r="AE13" s="412">
        <v>43.92</v>
      </c>
      <c r="AF13" s="233"/>
      <c r="AG13" s="375">
        <v>50.765000000000001</v>
      </c>
      <c r="AH13" s="372">
        <v>12.1</v>
      </c>
      <c r="AI13" s="375">
        <f>AC13+AG13</f>
        <v>94.59</v>
      </c>
      <c r="AJ13" s="375">
        <v>51.344999999999999</v>
      </c>
      <c r="AK13" s="372">
        <v>12.1</v>
      </c>
      <c r="AL13" s="375">
        <f>AE13+AJ13</f>
        <v>95.265000000000001</v>
      </c>
      <c r="AM13" s="233">
        <v>15.8</v>
      </c>
      <c r="AN13" s="264">
        <v>4.4000000000000004</v>
      </c>
      <c r="AO13" s="374">
        <v>43.134999999999998</v>
      </c>
      <c r="AP13" s="283"/>
      <c r="AQ13" s="380">
        <v>51.4</v>
      </c>
      <c r="AR13" s="371">
        <v>12.1</v>
      </c>
      <c r="AS13" s="376">
        <f t="shared" si="0"/>
        <v>94.534999999999997</v>
      </c>
      <c r="AT13" s="304"/>
      <c r="AU13" s="304"/>
      <c r="AV13" s="288">
        <v>51.305</v>
      </c>
      <c r="AW13" s="289">
        <v>12.1</v>
      </c>
      <c r="AX13" s="359">
        <v>43.33</v>
      </c>
      <c r="AY13" s="360"/>
      <c r="AZ13" s="409">
        <v>52.48</v>
      </c>
      <c r="BA13" s="360">
        <v>12.1</v>
      </c>
      <c r="BB13" s="360">
        <f>AX13+AZ13</f>
        <v>95.81</v>
      </c>
      <c r="BC13" s="409">
        <v>52.5</v>
      </c>
      <c r="BD13" s="362">
        <v>12.1</v>
      </c>
      <c r="BE13" s="519">
        <v>42.24</v>
      </c>
      <c r="BF13" s="504"/>
      <c r="BG13" s="504">
        <v>51.86</v>
      </c>
      <c r="BH13" s="487">
        <v>12.1</v>
      </c>
      <c r="BI13" s="504">
        <v>94.1</v>
      </c>
      <c r="BJ13" s="504">
        <v>51.62</v>
      </c>
      <c r="BK13" s="494">
        <v>12.1</v>
      </c>
      <c r="BL13" s="375">
        <v>43.47</v>
      </c>
      <c r="BM13" s="550"/>
      <c r="BN13" s="375">
        <v>51.145000000000003</v>
      </c>
      <c r="BO13" s="372">
        <v>12.1</v>
      </c>
      <c r="BP13" s="380">
        <f t="shared" si="1"/>
        <v>94.615000000000009</v>
      </c>
      <c r="BQ13" s="558"/>
      <c r="BR13" s="549"/>
      <c r="BS13" s="387">
        <f>AC13+AE13+AZ13+BC13</f>
        <v>192.72499999999999</v>
      </c>
      <c r="BT13" s="398">
        <v>1</v>
      </c>
    </row>
    <row r="14" spans="1:76" ht="15.75" x14ac:dyDescent="0.25">
      <c r="A14" s="4" t="s">
        <v>124</v>
      </c>
      <c r="B14" s="4" t="s">
        <v>106</v>
      </c>
      <c r="C14" s="4" t="s">
        <v>26</v>
      </c>
      <c r="D14" s="16">
        <v>2005</v>
      </c>
      <c r="E14" s="418">
        <v>43.945</v>
      </c>
      <c r="F14" s="417">
        <v>53.77</v>
      </c>
      <c r="G14" s="388">
        <v>13.1</v>
      </c>
      <c r="H14" s="396">
        <f>E14+F14</f>
        <v>97.715000000000003</v>
      </c>
      <c r="I14" s="395">
        <v>52.935000000000002</v>
      </c>
      <c r="J14" s="111">
        <v>13.2</v>
      </c>
      <c r="K14" s="110"/>
      <c r="L14" s="111"/>
      <c r="M14" s="10">
        <v>51.984999999999999</v>
      </c>
      <c r="N14" s="112">
        <v>13.1</v>
      </c>
      <c r="O14" s="415">
        <v>44.1</v>
      </c>
      <c r="P14" s="86"/>
      <c r="Q14" s="97">
        <v>52.75</v>
      </c>
      <c r="R14" s="98">
        <v>13.3</v>
      </c>
      <c r="S14" s="94">
        <f>O14+Q14</f>
        <v>96.85</v>
      </c>
      <c r="T14" s="97">
        <v>52.82</v>
      </c>
      <c r="U14" s="99">
        <v>13.3</v>
      </c>
      <c r="V14" s="188"/>
      <c r="W14" s="31"/>
      <c r="X14" s="189"/>
      <c r="Y14" s="31"/>
      <c r="Z14" s="189"/>
      <c r="AA14" s="189"/>
      <c r="AB14" s="265"/>
      <c r="AC14" s="232"/>
      <c r="AD14" s="231"/>
      <c r="AE14" s="233"/>
      <c r="AF14" s="231"/>
      <c r="AG14" s="233"/>
      <c r="AH14" s="238"/>
      <c r="AI14" s="233"/>
      <c r="AJ14" s="231"/>
      <c r="AK14" s="238"/>
      <c r="AL14" s="233"/>
      <c r="AM14" s="231"/>
      <c r="AN14" s="239"/>
      <c r="AO14" s="379">
        <v>42.975000000000001</v>
      </c>
      <c r="AP14" s="283"/>
      <c r="AQ14" s="412">
        <v>54.06</v>
      </c>
      <c r="AR14" s="372">
        <v>14</v>
      </c>
      <c r="AS14" s="376">
        <f t="shared" si="0"/>
        <v>97.034999999999997</v>
      </c>
      <c r="AT14" s="304"/>
      <c r="AU14" s="304"/>
      <c r="AV14" s="288">
        <v>48.164999999999999</v>
      </c>
      <c r="AW14" s="289">
        <v>12.2</v>
      </c>
      <c r="AX14" s="359">
        <v>43.344999999999999</v>
      </c>
      <c r="AY14" s="360"/>
      <c r="AZ14" s="361">
        <v>48.17</v>
      </c>
      <c r="BA14" s="360">
        <v>12.4</v>
      </c>
      <c r="BB14" s="360">
        <f>AX14+AZ14</f>
        <v>91.515000000000001</v>
      </c>
      <c r="BC14" s="361">
        <v>53.405000000000001</v>
      </c>
      <c r="BD14" s="362">
        <v>14.2</v>
      </c>
      <c r="BE14" s="519"/>
      <c r="BF14" s="504"/>
      <c r="BG14" s="504"/>
      <c r="BH14" s="487"/>
      <c r="BI14" s="504"/>
      <c r="BJ14" s="504"/>
      <c r="BK14" s="520"/>
      <c r="BL14" s="380">
        <v>43.22</v>
      </c>
      <c r="BM14" s="547"/>
      <c r="BN14" s="380">
        <v>53.53</v>
      </c>
      <c r="BO14" s="438">
        <v>13.8</v>
      </c>
      <c r="BP14" s="380">
        <f t="shared" si="1"/>
        <v>96.75</v>
      </c>
      <c r="BQ14" s="556"/>
      <c r="BR14" s="547"/>
      <c r="BS14" s="387">
        <f>E14+F14+AQ14+O14</f>
        <v>195.875</v>
      </c>
      <c r="BT14" s="398">
        <v>1</v>
      </c>
    </row>
    <row r="15" spans="1:76" ht="15.75" x14ac:dyDescent="0.25">
      <c r="A15" s="4" t="s">
        <v>125</v>
      </c>
      <c r="B15" s="5" t="s">
        <v>107</v>
      </c>
      <c r="C15" s="4" t="s">
        <v>23</v>
      </c>
      <c r="D15" s="16">
        <v>2005</v>
      </c>
      <c r="E15" s="418">
        <v>44.28</v>
      </c>
      <c r="F15" s="10">
        <v>53.2</v>
      </c>
      <c r="G15" s="111">
        <v>14.3</v>
      </c>
      <c r="H15" s="110">
        <f>E15+F15</f>
        <v>97.48</v>
      </c>
      <c r="I15" s="10">
        <v>53.204999999999998</v>
      </c>
      <c r="J15" s="111">
        <v>14.3</v>
      </c>
      <c r="K15" s="10">
        <v>54.534999999999997</v>
      </c>
      <c r="L15" s="111">
        <v>14.3</v>
      </c>
      <c r="M15" s="417">
        <v>55.344999999999999</v>
      </c>
      <c r="N15" s="112">
        <v>14.3</v>
      </c>
      <c r="O15" s="387">
        <v>43.695</v>
      </c>
      <c r="P15" s="86"/>
      <c r="Q15" s="416">
        <v>55.335000000000001</v>
      </c>
      <c r="R15" s="388">
        <v>14.3</v>
      </c>
      <c r="S15" s="386">
        <f>O15+Q15</f>
        <v>99.03</v>
      </c>
      <c r="T15" s="97">
        <v>6.27</v>
      </c>
      <c r="U15" s="99">
        <v>1.7</v>
      </c>
      <c r="V15" s="188"/>
      <c r="W15" s="31"/>
      <c r="X15" s="189"/>
      <c r="Y15" s="31"/>
      <c r="Z15" s="189"/>
      <c r="AA15" s="189"/>
      <c r="AB15" s="265"/>
      <c r="AC15" s="232">
        <v>22.254999999999999</v>
      </c>
      <c r="AD15" s="233"/>
      <c r="AE15" s="233">
        <v>31.414999999999999</v>
      </c>
      <c r="AF15" s="263"/>
      <c r="AG15" s="233">
        <v>50.37</v>
      </c>
      <c r="AH15" s="263">
        <v>13.8</v>
      </c>
      <c r="AI15" s="233">
        <f>AC15+AG15</f>
        <v>72.625</v>
      </c>
      <c r="AJ15" s="233">
        <v>23.29</v>
      </c>
      <c r="AK15" s="263">
        <v>6.5</v>
      </c>
      <c r="AL15" s="233">
        <f>AE15+AJ15</f>
        <v>54.704999999999998</v>
      </c>
      <c r="AM15" s="233">
        <v>6.3550000000000004</v>
      </c>
      <c r="AN15" s="264">
        <v>1.8</v>
      </c>
      <c r="AO15" s="564">
        <v>44.204999999999998</v>
      </c>
      <c r="AP15" s="283"/>
      <c r="AQ15" s="306">
        <v>39.270000000000003</v>
      </c>
      <c r="AR15" s="332">
        <v>11.1</v>
      </c>
      <c r="AS15" s="284">
        <f t="shared" si="0"/>
        <v>83.474999999999994</v>
      </c>
      <c r="AT15" s="304"/>
      <c r="AU15" s="304"/>
      <c r="AV15" s="288"/>
      <c r="AW15" s="289"/>
      <c r="AX15" s="359">
        <v>44.064999999999998</v>
      </c>
      <c r="AY15" s="360"/>
      <c r="AZ15" s="361">
        <v>5.8849999999999998</v>
      </c>
      <c r="BA15" s="360">
        <v>1.8</v>
      </c>
      <c r="BB15" s="360">
        <f>AX15+AZ15</f>
        <v>49.949999999999996</v>
      </c>
      <c r="BC15" s="402"/>
      <c r="BD15" s="407"/>
      <c r="BE15" s="522"/>
      <c r="BF15" s="506"/>
      <c r="BG15" s="506"/>
      <c r="BH15" s="506"/>
      <c r="BI15" s="506"/>
      <c r="BJ15" s="506"/>
      <c r="BK15" s="523"/>
      <c r="BL15" s="524">
        <v>44.234999999999999</v>
      </c>
      <c r="BM15" s="550"/>
      <c r="BN15" s="524">
        <v>56.1</v>
      </c>
      <c r="BO15" s="372">
        <v>15.2</v>
      </c>
      <c r="BP15" s="380">
        <f t="shared" si="1"/>
        <v>100.33500000000001</v>
      </c>
      <c r="BQ15" s="524">
        <v>55.674999999999997</v>
      </c>
      <c r="BR15" s="372">
        <v>15.2</v>
      </c>
      <c r="BS15" s="387">
        <f>E15+BN15+BL15+BQ15</f>
        <v>200.29000000000002</v>
      </c>
      <c r="BT15" s="398">
        <v>1</v>
      </c>
    </row>
    <row r="16" spans="1:76" ht="15.75" x14ac:dyDescent="0.25">
      <c r="A16" s="4" t="s">
        <v>126</v>
      </c>
      <c r="B16" s="5" t="s">
        <v>108</v>
      </c>
      <c r="C16" s="4" t="s">
        <v>18</v>
      </c>
      <c r="D16" s="16">
        <v>2005</v>
      </c>
      <c r="E16" s="109"/>
      <c r="F16" s="110"/>
      <c r="G16" s="111"/>
      <c r="H16" s="110"/>
      <c r="I16" s="110"/>
      <c r="J16" s="111"/>
      <c r="K16" s="110"/>
      <c r="L16" s="111"/>
      <c r="M16" s="110"/>
      <c r="N16" s="112"/>
      <c r="O16" s="100">
        <v>42.005000000000003</v>
      </c>
      <c r="P16" s="86"/>
      <c r="Q16" s="97">
        <v>25.684999999999999</v>
      </c>
      <c r="R16" s="98">
        <v>5.8</v>
      </c>
      <c r="S16" s="94">
        <f>O16+Q16</f>
        <v>67.69</v>
      </c>
      <c r="T16" s="97">
        <v>10.175000000000001</v>
      </c>
      <c r="U16" s="99">
        <v>2</v>
      </c>
      <c r="V16" s="188">
        <v>41.454999999999998</v>
      </c>
      <c r="W16" s="31"/>
      <c r="X16" s="189">
        <v>49.56</v>
      </c>
      <c r="Y16" s="31">
        <v>11.4</v>
      </c>
      <c r="Z16" s="189">
        <f>V16+X16</f>
        <v>91.015000000000001</v>
      </c>
      <c r="AA16" s="189">
        <v>49.255000000000003</v>
      </c>
      <c r="AB16" s="265">
        <v>11.4</v>
      </c>
      <c r="AC16" s="379">
        <v>43.134999999999998</v>
      </c>
      <c r="AD16" s="233"/>
      <c r="AE16" s="233">
        <v>42.354999999999997</v>
      </c>
      <c r="AF16" s="263"/>
      <c r="AG16" s="233">
        <v>50.445</v>
      </c>
      <c r="AH16" s="372">
        <v>11.4</v>
      </c>
      <c r="AI16" s="233">
        <f>AC16+AG16</f>
        <v>93.58</v>
      </c>
      <c r="AJ16" s="233">
        <v>49.195</v>
      </c>
      <c r="AK16" s="372">
        <v>11.4</v>
      </c>
      <c r="AL16" s="233">
        <f>AE16+AJ16</f>
        <v>91.55</v>
      </c>
      <c r="AM16" s="233">
        <v>49.145000000000003</v>
      </c>
      <c r="AN16" s="373">
        <v>11.4</v>
      </c>
      <c r="AO16" s="286">
        <v>41.674999999999997</v>
      </c>
      <c r="AP16" s="287"/>
      <c r="AQ16" s="288">
        <v>47.354999999999997</v>
      </c>
      <c r="AR16" s="287">
        <v>11.4</v>
      </c>
      <c r="AS16" s="284">
        <f t="shared" si="0"/>
        <v>89.03</v>
      </c>
      <c r="AT16" s="284"/>
      <c r="AU16" s="284"/>
      <c r="AV16" s="288">
        <v>49.84</v>
      </c>
      <c r="AW16" s="289">
        <v>11.4</v>
      </c>
      <c r="AX16" s="359">
        <v>41.314999999999998</v>
      </c>
      <c r="AY16" s="360"/>
      <c r="AZ16" s="361">
        <v>50.39</v>
      </c>
      <c r="BA16" s="360">
        <v>11.4</v>
      </c>
      <c r="BB16" s="360">
        <f>AX16+AZ16</f>
        <v>91.704999999999998</v>
      </c>
      <c r="BC16" s="361">
        <v>50.685000000000002</v>
      </c>
      <c r="BD16" s="362">
        <v>12.1</v>
      </c>
      <c r="BE16" s="519"/>
      <c r="BF16" s="504"/>
      <c r="BG16" s="504"/>
      <c r="BH16" s="504"/>
      <c r="BI16" s="504"/>
      <c r="BJ16" s="504"/>
      <c r="BK16" s="520"/>
      <c r="BL16" s="556"/>
      <c r="BM16" s="547"/>
      <c r="BN16" s="556"/>
      <c r="BO16" s="547"/>
      <c r="BP16" s="556">
        <f t="shared" si="1"/>
        <v>0</v>
      </c>
      <c r="BQ16" s="556"/>
      <c r="BR16" s="547"/>
      <c r="BS16" s="184">
        <f>AC16+AE16+AG16+AJ16</f>
        <v>185.13</v>
      </c>
      <c r="BT16" s="323"/>
    </row>
    <row r="17" spans="1:72" ht="15.75" x14ac:dyDescent="0.25">
      <c r="A17" s="4" t="s">
        <v>127</v>
      </c>
      <c r="B17" s="5" t="s">
        <v>109</v>
      </c>
      <c r="C17" s="4" t="s">
        <v>27</v>
      </c>
      <c r="D17" s="16">
        <v>2005</v>
      </c>
      <c r="E17" s="109"/>
      <c r="F17" s="110"/>
      <c r="G17" s="111"/>
      <c r="H17" s="110"/>
      <c r="I17" s="110"/>
      <c r="J17" s="111"/>
      <c r="K17" s="110"/>
      <c r="L17" s="111"/>
      <c r="M17" s="110"/>
      <c r="N17" s="112"/>
      <c r="O17" s="100"/>
      <c r="P17" s="86"/>
      <c r="Q17" s="97"/>
      <c r="R17" s="98"/>
      <c r="S17" s="94"/>
      <c r="T17" s="97"/>
      <c r="U17" s="99"/>
      <c r="V17" s="188"/>
      <c r="W17" s="31"/>
      <c r="X17" s="189"/>
      <c r="Y17" s="31"/>
      <c r="Z17" s="189"/>
      <c r="AA17" s="189"/>
      <c r="AB17" s="265"/>
      <c r="AC17" s="232"/>
      <c r="AD17" s="231"/>
      <c r="AE17" s="233"/>
      <c r="AF17" s="231"/>
      <c r="AG17" s="233"/>
      <c r="AH17" s="238"/>
      <c r="AI17" s="233"/>
      <c r="AJ17" s="231"/>
      <c r="AK17" s="238"/>
      <c r="AL17" s="233"/>
      <c r="AM17" s="233"/>
      <c r="AN17" s="239"/>
      <c r="AO17" s="286"/>
      <c r="AP17" s="287"/>
      <c r="AQ17" s="288"/>
      <c r="AR17" s="287"/>
      <c r="AS17" s="284">
        <f t="shared" si="0"/>
        <v>0</v>
      </c>
      <c r="AT17" s="284"/>
      <c r="AU17" s="284"/>
      <c r="AV17" s="288"/>
      <c r="AW17" s="289"/>
      <c r="AX17" s="515"/>
      <c r="AY17" s="402"/>
      <c r="AZ17" s="402"/>
      <c r="BA17" s="402"/>
      <c r="BB17" s="360"/>
      <c r="BC17" s="402"/>
      <c r="BD17" s="407"/>
      <c r="BE17" s="510"/>
      <c r="BF17" s="489"/>
      <c r="BG17" s="489"/>
      <c r="BH17" s="489"/>
      <c r="BI17" s="489"/>
      <c r="BJ17" s="489"/>
      <c r="BK17" s="496"/>
      <c r="BL17" s="557"/>
      <c r="BM17" s="550"/>
      <c r="BN17" s="557"/>
      <c r="BO17" s="550"/>
      <c r="BP17" s="556">
        <f t="shared" si="1"/>
        <v>0</v>
      </c>
      <c r="BQ17" s="557"/>
      <c r="BR17" s="550"/>
      <c r="BS17" s="184"/>
      <c r="BT17" s="323"/>
    </row>
    <row r="18" spans="1:72" ht="15.75" x14ac:dyDescent="0.25">
      <c r="A18" s="4" t="s">
        <v>128</v>
      </c>
      <c r="B18" s="4" t="s">
        <v>110</v>
      </c>
      <c r="C18" s="4" t="s">
        <v>15</v>
      </c>
      <c r="D18" s="16">
        <v>2004</v>
      </c>
      <c r="E18" s="394">
        <v>44.384999999999998</v>
      </c>
      <c r="F18" s="395">
        <v>55.274999999999999</v>
      </c>
      <c r="G18" s="388">
        <v>14.4</v>
      </c>
      <c r="H18" s="396">
        <f>E18+F18</f>
        <v>99.66</v>
      </c>
      <c r="I18" s="395">
        <v>55.454999999999998</v>
      </c>
      <c r="J18" s="111">
        <v>14.2</v>
      </c>
      <c r="K18" s="11">
        <v>22.594999999999999</v>
      </c>
      <c r="L18" s="113">
        <v>6.5</v>
      </c>
      <c r="M18" s="11">
        <v>41.97</v>
      </c>
      <c r="N18" s="112">
        <v>10</v>
      </c>
      <c r="O18" s="387">
        <v>46.395000000000003</v>
      </c>
      <c r="P18" s="391">
        <v>2.7</v>
      </c>
      <c r="Q18" s="97">
        <v>11.12</v>
      </c>
      <c r="R18" s="98">
        <v>3.2</v>
      </c>
      <c r="S18" s="94">
        <f>O18+Q18</f>
        <v>57.515000000000001</v>
      </c>
      <c r="T18" s="97">
        <v>21.484999999999999</v>
      </c>
      <c r="U18" s="99">
        <v>5.8</v>
      </c>
      <c r="V18" s="188"/>
      <c r="W18" s="31"/>
      <c r="X18" s="189"/>
      <c r="Y18" s="31"/>
      <c r="Z18" s="189"/>
      <c r="AA18" s="189"/>
      <c r="AB18" s="265"/>
      <c r="AC18" s="232">
        <v>36.704999999999998</v>
      </c>
      <c r="AD18" s="238">
        <v>1.3</v>
      </c>
      <c r="AE18" s="375">
        <v>46.36</v>
      </c>
      <c r="AF18" s="371">
        <v>2.7</v>
      </c>
      <c r="AG18" s="231">
        <v>0</v>
      </c>
      <c r="AH18" s="238">
        <v>0</v>
      </c>
      <c r="AI18" s="233">
        <f>AC18+AG18</f>
        <v>36.704999999999998</v>
      </c>
      <c r="AJ18" s="231">
        <v>8.5850000000000009</v>
      </c>
      <c r="AK18" s="238">
        <v>1.8</v>
      </c>
      <c r="AL18" s="233">
        <f>AE18+AJ18</f>
        <v>54.945</v>
      </c>
      <c r="AM18" s="233">
        <v>6.1849999999999996</v>
      </c>
      <c r="AN18" s="239">
        <v>1.8</v>
      </c>
      <c r="AO18" s="286"/>
      <c r="AP18" s="287"/>
      <c r="AQ18" s="288">
        <v>32.89</v>
      </c>
      <c r="AR18" s="287">
        <v>7.9</v>
      </c>
      <c r="AS18" s="284">
        <f t="shared" si="0"/>
        <v>32.89</v>
      </c>
      <c r="AT18" s="284">
        <v>0</v>
      </c>
      <c r="AU18" s="284">
        <v>0</v>
      </c>
      <c r="AV18" s="288"/>
      <c r="AW18" s="289"/>
      <c r="AX18" s="359">
        <v>33.03</v>
      </c>
      <c r="AY18" s="360">
        <v>2.5</v>
      </c>
      <c r="AZ18" s="361">
        <v>22.245000000000001</v>
      </c>
      <c r="BA18" s="360">
        <v>5.8</v>
      </c>
      <c r="BB18" s="360">
        <f>AX18+AZ18</f>
        <v>55.275000000000006</v>
      </c>
      <c r="BC18" s="402"/>
      <c r="BD18" s="407"/>
      <c r="BE18" s="510"/>
      <c r="BF18" s="489"/>
      <c r="BG18" s="489"/>
      <c r="BH18" s="489"/>
      <c r="BI18" s="489"/>
      <c r="BJ18" s="489"/>
      <c r="BK18" s="496"/>
      <c r="BL18" s="557"/>
      <c r="BM18" s="550"/>
      <c r="BN18" s="557"/>
      <c r="BO18" s="550"/>
      <c r="BP18" s="556">
        <f t="shared" si="1"/>
        <v>0</v>
      </c>
      <c r="BQ18" s="557"/>
      <c r="BR18" s="550"/>
      <c r="BS18" s="387">
        <f>AE18+O18+F18+I18-P18-AF18</f>
        <v>198.08500000000004</v>
      </c>
      <c r="BT18" s="398">
        <v>1</v>
      </c>
    </row>
    <row r="19" spans="1:72" ht="15.75" x14ac:dyDescent="0.25">
      <c r="A19" s="4" t="s">
        <v>130</v>
      </c>
      <c r="B19" s="5" t="s">
        <v>112</v>
      </c>
      <c r="C19" s="4" t="s">
        <v>15</v>
      </c>
      <c r="D19" s="16">
        <v>2003</v>
      </c>
      <c r="E19" s="114"/>
      <c r="F19" s="115"/>
      <c r="G19" s="113"/>
      <c r="H19" s="110"/>
      <c r="I19" s="115"/>
      <c r="J19" s="113"/>
      <c r="K19" s="115"/>
      <c r="L19" s="113"/>
      <c r="M19" s="115"/>
      <c r="N19" s="116"/>
      <c r="O19" s="415">
        <v>46.594999999999999</v>
      </c>
      <c r="P19" s="392">
        <v>2.7</v>
      </c>
      <c r="Q19" s="416">
        <v>56.47</v>
      </c>
      <c r="R19" s="390">
        <v>14.8</v>
      </c>
      <c r="S19" s="386">
        <f>O19+Q19</f>
        <v>103.065</v>
      </c>
      <c r="T19" s="416">
        <v>56.14</v>
      </c>
      <c r="U19" s="101">
        <v>15.4</v>
      </c>
      <c r="V19" s="194"/>
      <c r="W19" s="32"/>
      <c r="X19" s="195"/>
      <c r="Y19" s="32"/>
      <c r="Z19" s="195"/>
      <c r="AA19" s="195"/>
      <c r="AB19" s="269"/>
      <c r="AC19" s="232"/>
      <c r="AD19" s="231"/>
      <c r="AE19" s="233"/>
      <c r="AF19" s="234"/>
      <c r="AG19" s="233"/>
      <c r="AH19" s="238"/>
      <c r="AI19" s="233"/>
      <c r="AJ19" s="233"/>
      <c r="AK19" s="238"/>
      <c r="AL19" s="233"/>
      <c r="AM19" s="233"/>
      <c r="AN19" s="239"/>
      <c r="AO19" s="414">
        <v>47.655000000000001</v>
      </c>
      <c r="AP19" s="294">
        <v>2.5</v>
      </c>
      <c r="AQ19" s="295"/>
      <c r="AR19" s="294"/>
      <c r="AS19" s="284">
        <f t="shared" si="0"/>
        <v>47.655000000000001</v>
      </c>
      <c r="AT19" s="284"/>
      <c r="AU19" s="284"/>
      <c r="AV19" s="295"/>
      <c r="AW19" s="296"/>
      <c r="AX19" s="516"/>
      <c r="AY19" s="420"/>
      <c r="AZ19" s="420"/>
      <c r="BA19" s="420"/>
      <c r="BB19" s="360"/>
      <c r="BC19" s="420"/>
      <c r="BD19" s="517"/>
      <c r="BE19" s="511"/>
      <c r="BF19" s="490"/>
      <c r="BG19" s="490"/>
      <c r="BH19" s="490"/>
      <c r="BI19" s="490"/>
      <c r="BJ19" s="490"/>
      <c r="BK19" s="498"/>
      <c r="BL19" s="556"/>
      <c r="BM19" s="547"/>
      <c r="BN19" s="556"/>
      <c r="BO19" s="547"/>
      <c r="BP19" s="556">
        <f t="shared" si="1"/>
        <v>0</v>
      </c>
      <c r="BQ19" s="556"/>
      <c r="BR19" s="547"/>
      <c r="BS19" s="393">
        <f>O19+Q19+T19-P19+AO19-AP19</f>
        <v>201.66</v>
      </c>
      <c r="BT19" s="399">
        <v>1</v>
      </c>
    </row>
    <row r="20" spans="1:72" ht="15.75" x14ac:dyDescent="0.25">
      <c r="A20" s="4" t="s">
        <v>134</v>
      </c>
      <c r="B20" s="5" t="s">
        <v>116</v>
      </c>
      <c r="C20" s="4" t="s">
        <v>17</v>
      </c>
      <c r="D20" s="16">
        <v>2003</v>
      </c>
      <c r="E20" s="114"/>
      <c r="F20" s="115"/>
      <c r="G20" s="113"/>
      <c r="H20" s="110"/>
      <c r="I20" s="115"/>
      <c r="J20" s="113"/>
      <c r="K20" s="115"/>
      <c r="L20" s="113"/>
      <c r="M20" s="115"/>
      <c r="N20" s="116"/>
      <c r="O20" s="102">
        <v>45.045000000000002</v>
      </c>
      <c r="P20" s="88">
        <v>2.1</v>
      </c>
      <c r="Q20" s="103">
        <v>10.92</v>
      </c>
      <c r="R20" s="104">
        <v>3.1</v>
      </c>
      <c r="S20" s="94">
        <f>O20+Q20</f>
        <v>55.965000000000003</v>
      </c>
      <c r="T20" s="103">
        <v>46.215000000000003</v>
      </c>
      <c r="U20" s="101">
        <v>9.5</v>
      </c>
      <c r="V20" s="194"/>
      <c r="W20" s="32"/>
      <c r="X20" s="195"/>
      <c r="Y20" s="32"/>
      <c r="Z20" s="195"/>
      <c r="AA20" s="195"/>
      <c r="AB20" s="269"/>
      <c r="AC20" s="243"/>
      <c r="AD20" s="236"/>
      <c r="AE20" s="244"/>
      <c r="AF20" s="236"/>
      <c r="AG20" s="244"/>
      <c r="AH20" s="245"/>
      <c r="AI20" s="233"/>
      <c r="AJ20" s="236"/>
      <c r="AK20" s="245"/>
      <c r="AL20" s="233"/>
      <c r="AM20" s="244"/>
      <c r="AN20" s="246"/>
      <c r="AO20" s="293">
        <v>44.85</v>
      </c>
      <c r="AP20" s="294">
        <v>2.1</v>
      </c>
      <c r="AQ20" s="295">
        <v>49.58</v>
      </c>
      <c r="AR20" s="294">
        <v>6.2</v>
      </c>
      <c r="AS20" s="284">
        <f t="shared" si="0"/>
        <v>94.43</v>
      </c>
      <c r="AT20" s="284"/>
      <c r="AU20" s="284"/>
      <c r="AV20" s="295">
        <v>50.164999999999999</v>
      </c>
      <c r="AW20" s="296">
        <v>7.7</v>
      </c>
      <c r="AX20" s="516"/>
      <c r="AY20" s="420"/>
      <c r="AZ20" s="420"/>
      <c r="BA20" s="420"/>
      <c r="BB20" s="360"/>
      <c r="BC20" s="420"/>
      <c r="BD20" s="517"/>
      <c r="BE20" s="511"/>
      <c r="BF20" s="490"/>
      <c r="BG20" s="490"/>
      <c r="BH20" s="490"/>
      <c r="BI20" s="490"/>
      <c r="BJ20" s="490"/>
      <c r="BK20" s="498"/>
      <c r="BL20" s="556"/>
      <c r="BM20" s="547"/>
      <c r="BN20" s="556"/>
      <c r="BO20" s="547"/>
      <c r="BP20" s="556">
        <f t="shared" si="1"/>
        <v>0</v>
      </c>
      <c r="BQ20" s="556"/>
      <c r="BR20" s="547"/>
      <c r="BS20" s="185"/>
      <c r="BT20" s="324"/>
    </row>
    <row r="21" spans="1:72" ht="15.75" x14ac:dyDescent="0.25">
      <c r="A21" s="4" t="s">
        <v>129</v>
      </c>
      <c r="B21" s="5" t="s">
        <v>111</v>
      </c>
      <c r="C21" s="4" t="s">
        <v>15</v>
      </c>
      <c r="D21" s="16">
        <v>2002</v>
      </c>
      <c r="E21" s="114"/>
      <c r="F21" s="115"/>
      <c r="G21" s="113"/>
      <c r="H21" s="110"/>
      <c r="I21" s="115"/>
      <c r="J21" s="113"/>
      <c r="K21" s="115"/>
      <c r="L21" s="113"/>
      <c r="M21" s="115"/>
      <c r="N21" s="116"/>
      <c r="O21" s="393">
        <v>46.55</v>
      </c>
      <c r="P21" s="392">
        <v>2.5</v>
      </c>
      <c r="Q21" s="416">
        <v>53.89</v>
      </c>
      <c r="R21" s="104">
        <v>14</v>
      </c>
      <c r="S21" s="94">
        <f>O21+Q21</f>
        <v>100.44</v>
      </c>
      <c r="T21" s="103">
        <v>53.384999999999998</v>
      </c>
      <c r="U21" s="101">
        <v>13.6</v>
      </c>
      <c r="V21" s="194"/>
      <c r="W21" s="32"/>
      <c r="X21" s="195"/>
      <c r="Y21" s="32"/>
      <c r="Z21" s="195"/>
      <c r="AA21" s="195"/>
      <c r="AB21" s="269"/>
      <c r="AC21" s="414">
        <v>46.68</v>
      </c>
      <c r="AD21" s="378">
        <v>2.2999999999999998</v>
      </c>
      <c r="AE21" s="244">
        <v>44.055</v>
      </c>
      <c r="AF21" s="245">
        <v>2.2999999999999998</v>
      </c>
      <c r="AG21" s="244"/>
      <c r="AH21" s="245"/>
      <c r="AI21" s="233">
        <f>AC21+AG21</f>
        <v>46.68</v>
      </c>
      <c r="AJ21" s="236"/>
      <c r="AK21" s="245"/>
      <c r="AL21" s="233">
        <f>AE21+AJ21</f>
        <v>44.055</v>
      </c>
      <c r="AM21" s="244"/>
      <c r="AN21" s="246"/>
      <c r="AO21" s="369">
        <v>46.37</v>
      </c>
      <c r="AP21" s="294">
        <v>2.5</v>
      </c>
      <c r="AQ21" s="295">
        <v>6.2249999999999996</v>
      </c>
      <c r="AR21" s="294">
        <v>2</v>
      </c>
      <c r="AS21" s="284">
        <f t="shared" si="0"/>
        <v>52.594999999999999</v>
      </c>
      <c r="AT21" s="284">
        <v>53.41</v>
      </c>
      <c r="AU21" s="284">
        <v>12.9</v>
      </c>
      <c r="AV21" s="295"/>
      <c r="AW21" s="296"/>
      <c r="AX21" s="408">
        <v>48.21</v>
      </c>
      <c r="AY21" s="360">
        <v>2.5</v>
      </c>
      <c r="AZ21" s="409">
        <v>54.57</v>
      </c>
      <c r="BA21" s="360">
        <v>13.8</v>
      </c>
      <c r="BB21" s="400">
        <f>AX21+AZ21</f>
        <v>102.78</v>
      </c>
      <c r="BC21" s="361">
        <v>53.365000000000002</v>
      </c>
      <c r="BD21" s="362">
        <v>14.2</v>
      </c>
      <c r="BE21" s="509"/>
      <c r="BF21" s="487"/>
      <c r="BG21" s="487"/>
      <c r="BH21" s="487"/>
      <c r="BI21" s="487"/>
      <c r="BJ21" s="487"/>
      <c r="BK21" s="494"/>
      <c r="BL21" s="556">
        <v>45.48</v>
      </c>
      <c r="BM21" s="549">
        <v>2.7</v>
      </c>
      <c r="BN21" s="556">
        <v>22.405000000000001</v>
      </c>
      <c r="BO21" s="549">
        <v>5.5</v>
      </c>
      <c r="BP21" s="556">
        <f>BL21+BN21</f>
        <v>67.884999999999991</v>
      </c>
      <c r="BQ21" s="558"/>
      <c r="BR21" s="549"/>
      <c r="BS21" s="393">
        <f>AC21+Q21+AZ21-AD21+AX21-AY21</f>
        <v>198.54999999999998</v>
      </c>
      <c r="BT21" s="399">
        <v>1</v>
      </c>
    </row>
    <row r="22" spans="1:72" ht="15.75" x14ac:dyDescent="0.25">
      <c r="A22" s="4" t="s">
        <v>132</v>
      </c>
      <c r="B22" s="5" t="s">
        <v>113</v>
      </c>
      <c r="C22" s="4" t="s">
        <v>25</v>
      </c>
      <c r="D22" s="16">
        <v>2001</v>
      </c>
      <c r="E22" s="21"/>
      <c r="F22" s="14"/>
      <c r="G22" s="113"/>
      <c r="H22" s="110"/>
      <c r="I22" s="10"/>
      <c r="J22" s="113"/>
      <c r="K22" s="115"/>
      <c r="L22" s="113"/>
      <c r="M22" s="14"/>
      <c r="N22" s="116"/>
      <c r="O22" s="40"/>
      <c r="P22" s="89"/>
      <c r="Q22" s="25"/>
      <c r="R22" s="104"/>
      <c r="S22" s="94"/>
      <c r="T22" s="26"/>
      <c r="U22" s="101"/>
      <c r="V22" s="194"/>
      <c r="W22" s="32"/>
      <c r="X22" s="195"/>
      <c r="Y22" s="32"/>
      <c r="Z22" s="195"/>
      <c r="AA22" s="195"/>
      <c r="AB22" s="269"/>
      <c r="AC22" s="243">
        <v>48.41</v>
      </c>
      <c r="AD22" s="245">
        <v>2.7</v>
      </c>
      <c r="AE22" s="244">
        <v>48.395000000000003</v>
      </c>
      <c r="AF22" s="245">
        <v>2.7</v>
      </c>
      <c r="AG22" s="236">
        <v>53.145000000000003</v>
      </c>
      <c r="AH22" s="245">
        <v>7.6</v>
      </c>
      <c r="AI22" s="233">
        <f>AC22+AG22</f>
        <v>101.55500000000001</v>
      </c>
      <c r="AJ22" s="236"/>
      <c r="AK22" s="245"/>
      <c r="AL22" s="233">
        <f>AE22+AJ22</f>
        <v>48.395000000000003</v>
      </c>
      <c r="AM22" s="236"/>
      <c r="AN22" s="237"/>
      <c r="AO22" s="293">
        <v>47.84</v>
      </c>
      <c r="AP22" s="294">
        <v>2.7</v>
      </c>
      <c r="AQ22" s="295">
        <v>52.38</v>
      </c>
      <c r="AR22" s="294">
        <v>7.6</v>
      </c>
      <c r="AS22" s="284">
        <f t="shared" si="0"/>
        <v>100.22</v>
      </c>
      <c r="AT22" s="284">
        <v>53.08</v>
      </c>
      <c r="AU22" s="284">
        <v>7.6</v>
      </c>
      <c r="AV22" s="295"/>
      <c r="AW22" s="296"/>
      <c r="AX22" s="359">
        <v>47.54</v>
      </c>
      <c r="AY22" s="360">
        <v>2.5</v>
      </c>
      <c r="AZ22" s="361">
        <v>52.84</v>
      </c>
      <c r="BA22" s="360">
        <v>7.6</v>
      </c>
      <c r="BB22" s="351">
        <f>AX22+AZ22</f>
        <v>100.38</v>
      </c>
      <c r="BC22" s="420"/>
      <c r="BD22" s="517"/>
      <c r="BE22" s="511"/>
      <c r="BF22" s="490"/>
      <c r="BG22" s="490"/>
      <c r="BH22" s="490"/>
      <c r="BI22" s="490"/>
      <c r="BJ22" s="490"/>
      <c r="BK22" s="498"/>
      <c r="BL22" s="556"/>
      <c r="BM22" s="547"/>
      <c r="BN22" s="556"/>
      <c r="BO22" s="547"/>
      <c r="BP22" s="556"/>
      <c r="BQ22" s="556"/>
      <c r="BR22" s="547"/>
      <c r="BS22" s="186"/>
      <c r="BT22" s="325"/>
    </row>
    <row r="23" spans="1:72" ht="15.75" x14ac:dyDescent="0.25">
      <c r="A23" s="4" t="s">
        <v>133</v>
      </c>
      <c r="B23" s="5" t="s">
        <v>115</v>
      </c>
      <c r="C23" s="4" t="s">
        <v>28</v>
      </c>
      <c r="D23" s="16">
        <v>2001</v>
      </c>
      <c r="E23" s="114"/>
      <c r="F23" s="115"/>
      <c r="G23" s="113"/>
      <c r="H23" s="110"/>
      <c r="I23" s="115"/>
      <c r="J23" s="113"/>
      <c r="K23" s="115"/>
      <c r="L23" s="113"/>
      <c r="M23" s="115"/>
      <c r="N23" s="116"/>
      <c r="O23" s="102">
        <v>29.225000000000001</v>
      </c>
      <c r="P23" s="88">
        <v>0.7</v>
      </c>
      <c r="Q23" s="103">
        <v>11.15</v>
      </c>
      <c r="R23" s="104">
        <v>2.9</v>
      </c>
      <c r="S23" s="94">
        <v>40.375</v>
      </c>
      <c r="T23" s="103">
        <v>10.58</v>
      </c>
      <c r="U23" s="101">
        <v>2.9</v>
      </c>
      <c r="V23" s="194"/>
      <c r="W23" s="32"/>
      <c r="X23" s="195"/>
      <c r="Y23" s="32"/>
      <c r="Z23" s="195"/>
      <c r="AA23" s="195"/>
      <c r="AB23" s="269"/>
      <c r="AC23" s="243"/>
      <c r="AD23" s="236"/>
      <c r="AE23" s="244"/>
      <c r="AF23" s="236"/>
      <c r="AG23" s="244"/>
      <c r="AH23" s="245"/>
      <c r="AI23" s="233"/>
      <c r="AJ23" s="236"/>
      <c r="AK23" s="245"/>
      <c r="AL23" s="233"/>
      <c r="AM23" s="244"/>
      <c r="AN23" s="246"/>
      <c r="AO23" s="293"/>
      <c r="AP23" s="294"/>
      <c r="AQ23" s="295"/>
      <c r="AR23" s="294"/>
      <c r="AS23" s="284">
        <f t="shared" si="0"/>
        <v>0</v>
      </c>
      <c r="AT23" s="284"/>
      <c r="AU23" s="284"/>
      <c r="AV23" s="295"/>
      <c r="AW23" s="296"/>
      <c r="AX23" s="367"/>
      <c r="AY23" s="368"/>
      <c r="AZ23" s="368"/>
      <c r="BA23" s="368"/>
      <c r="BB23" s="351"/>
      <c r="BC23" s="420"/>
      <c r="BD23" s="517"/>
      <c r="BE23" s="511"/>
      <c r="BF23" s="490"/>
      <c r="BG23" s="490"/>
      <c r="BH23" s="490"/>
      <c r="BI23" s="490"/>
      <c r="BJ23" s="490"/>
      <c r="BK23" s="498"/>
      <c r="BL23" s="556"/>
      <c r="BM23" s="547"/>
      <c r="BN23" s="556"/>
      <c r="BO23" s="547"/>
      <c r="BP23" s="556"/>
      <c r="BQ23" s="556"/>
      <c r="BR23" s="547"/>
      <c r="BS23" s="185"/>
      <c r="BT23" s="325"/>
    </row>
    <row r="24" spans="1:72" ht="15.75" x14ac:dyDescent="0.25">
      <c r="A24" s="91" t="s">
        <v>131</v>
      </c>
      <c r="B24" s="91" t="s">
        <v>118</v>
      </c>
      <c r="C24" s="91" t="s">
        <v>9</v>
      </c>
      <c r="D24" s="92">
        <v>2000</v>
      </c>
      <c r="E24" s="114"/>
      <c r="F24" s="115"/>
      <c r="G24" s="113"/>
      <c r="H24" s="110"/>
      <c r="I24" s="115"/>
      <c r="J24" s="113"/>
      <c r="K24" s="115"/>
      <c r="L24" s="113"/>
      <c r="M24" s="115"/>
      <c r="N24" s="116"/>
      <c r="O24" s="102">
        <v>44.155000000000001</v>
      </c>
      <c r="P24" s="88">
        <v>2.5</v>
      </c>
      <c r="Q24" s="103">
        <v>23.78</v>
      </c>
      <c r="R24" s="104">
        <v>5.6</v>
      </c>
      <c r="S24" s="94">
        <f>O24+Q24</f>
        <v>67.935000000000002</v>
      </c>
      <c r="T24" s="103">
        <v>51.835000000000001</v>
      </c>
      <c r="U24" s="101">
        <v>13.8</v>
      </c>
      <c r="V24" s="194"/>
      <c r="W24" s="32"/>
      <c r="X24" s="195"/>
      <c r="Y24" s="32"/>
      <c r="Z24" s="195"/>
      <c r="AA24" s="195"/>
      <c r="AB24" s="269"/>
      <c r="AC24" s="369">
        <v>46.37</v>
      </c>
      <c r="AD24" s="245">
        <v>2.5</v>
      </c>
      <c r="AE24" s="380">
        <v>46.1</v>
      </c>
      <c r="AF24" s="245">
        <v>2.5</v>
      </c>
      <c r="AG24" s="244">
        <v>53.625</v>
      </c>
      <c r="AH24" s="245">
        <v>13.8</v>
      </c>
      <c r="AI24" s="233">
        <f>AC24+AG24</f>
        <v>99.995000000000005</v>
      </c>
      <c r="AJ24" s="244">
        <v>55.325000000000003</v>
      </c>
      <c r="AK24" s="245">
        <v>13.8</v>
      </c>
      <c r="AL24" s="233">
        <f>AE24+AJ24</f>
        <v>101.42500000000001</v>
      </c>
      <c r="AM24" s="244">
        <v>51.94</v>
      </c>
      <c r="AN24" s="246">
        <v>13.1</v>
      </c>
      <c r="AO24" s="293">
        <v>46.4</v>
      </c>
      <c r="AP24" s="294">
        <v>2.5</v>
      </c>
      <c r="AQ24" s="295">
        <v>53.914999999999999</v>
      </c>
      <c r="AR24" s="294">
        <v>14</v>
      </c>
      <c r="AS24" s="284">
        <f t="shared" si="0"/>
        <v>100.315</v>
      </c>
      <c r="AT24" s="295">
        <v>54</v>
      </c>
      <c r="AU24" s="296">
        <v>14</v>
      </c>
      <c r="AV24" s="295">
        <v>49.4</v>
      </c>
      <c r="AW24" s="296">
        <v>14</v>
      </c>
      <c r="AX24" s="350">
        <v>42.104999999999997</v>
      </c>
      <c r="AY24" s="351">
        <v>2.5</v>
      </c>
      <c r="AZ24" s="352">
        <v>52.74</v>
      </c>
      <c r="BA24" s="351">
        <v>14</v>
      </c>
      <c r="BB24" s="351">
        <f>AX24+AZ24</f>
        <v>94.844999999999999</v>
      </c>
      <c r="BC24" s="420"/>
      <c r="BD24" s="517"/>
      <c r="BE24" s="511"/>
      <c r="BF24" s="490"/>
      <c r="BG24" s="490"/>
      <c r="BH24" s="490"/>
      <c r="BI24" s="490"/>
      <c r="BJ24" s="490"/>
      <c r="BK24" s="498"/>
      <c r="BL24" s="556"/>
      <c r="BM24" s="547"/>
      <c r="BN24" s="556"/>
      <c r="BO24" s="547"/>
      <c r="BP24" s="556"/>
      <c r="BQ24" s="556"/>
      <c r="BR24" s="547"/>
      <c r="BS24" s="185"/>
      <c r="BT24" s="325"/>
    </row>
    <row r="25" spans="1:72" x14ac:dyDescent="0.25">
      <c r="A25" s="91" t="s">
        <v>90</v>
      </c>
      <c r="B25" s="91" t="s">
        <v>114</v>
      </c>
      <c r="C25" s="91" t="s">
        <v>16</v>
      </c>
      <c r="D25" s="92">
        <v>2000</v>
      </c>
      <c r="E25" s="114"/>
      <c r="F25" s="115"/>
      <c r="G25" s="113"/>
      <c r="H25" s="110"/>
      <c r="I25" s="115"/>
      <c r="J25" s="113"/>
      <c r="K25" s="115"/>
      <c r="L25" s="113"/>
      <c r="M25" s="115"/>
      <c r="N25" s="116"/>
      <c r="O25" s="102">
        <v>47.15</v>
      </c>
      <c r="P25" s="88">
        <v>2.9</v>
      </c>
      <c r="Q25" s="103">
        <v>55.54</v>
      </c>
      <c r="R25" s="104">
        <v>14.4</v>
      </c>
      <c r="S25" s="94">
        <f>O25+Q25</f>
        <v>102.69</v>
      </c>
      <c r="T25" s="103">
        <v>54.924999999999997</v>
      </c>
      <c r="U25" s="101">
        <v>14.4</v>
      </c>
      <c r="V25" s="194"/>
      <c r="W25" s="32"/>
      <c r="X25" s="195"/>
      <c r="Y25" s="32"/>
      <c r="Z25" s="195"/>
      <c r="AA25" s="195"/>
      <c r="AB25" s="269"/>
      <c r="AC25" s="235"/>
      <c r="AD25" s="236"/>
      <c r="AE25" s="236"/>
      <c r="AF25" s="236"/>
      <c r="AG25" s="236"/>
      <c r="AH25" s="236"/>
      <c r="AI25" s="233"/>
      <c r="AJ25" s="236"/>
      <c r="AK25" s="245"/>
      <c r="AL25" s="233"/>
      <c r="AM25" s="236"/>
      <c r="AN25" s="237"/>
      <c r="AO25" s="293"/>
      <c r="AP25" s="294"/>
      <c r="AQ25" s="295">
        <v>28.84</v>
      </c>
      <c r="AR25" s="294">
        <v>8.6</v>
      </c>
      <c r="AS25" s="284">
        <f t="shared" si="0"/>
        <v>28.84</v>
      </c>
      <c r="AT25" s="284"/>
      <c r="AU25" s="284"/>
      <c r="AV25" s="295">
        <v>55.274999999999999</v>
      </c>
      <c r="AW25" s="296">
        <v>15.2</v>
      </c>
      <c r="AX25" s="516"/>
      <c r="AY25" s="420"/>
      <c r="AZ25" s="420"/>
      <c r="BA25" s="420"/>
      <c r="BB25" s="420"/>
      <c r="BC25" s="420"/>
      <c r="BD25" s="517"/>
      <c r="BE25" s="511"/>
      <c r="BF25" s="490"/>
      <c r="BG25" s="490"/>
      <c r="BH25" s="490"/>
      <c r="BI25" s="490"/>
      <c r="BJ25" s="490"/>
      <c r="BK25" s="498"/>
      <c r="BL25" s="556"/>
      <c r="BM25" s="547"/>
      <c r="BN25" s="556"/>
      <c r="BO25" s="547"/>
      <c r="BP25" s="556"/>
      <c r="BQ25" s="556"/>
      <c r="BR25" s="547"/>
      <c r="BS25" s="185"/>
      <c r="BT25" s="325"/>
    </row>
    <row r="26" spans="1:7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87"/>
      <c r="BT26" s="187"/>
    </row>
    <row r="27" spans="1:72" x14ac:dyDescent="0.25">
      <c r="A27" s="90" t="s">
        <v>166</v>
      </c>
      <c r="AC27"/>
      <c r="AD27"/>
      <c r="AE27"/>
      <c r="AF27"/>
      <c r="AG27"/>
      <c r="AH27"/>
      <c r="AI27"/>
      <c r="AJ27"/>
      <c r="AK27"/>
      <c r="AL27"/>
      <c r="AM27"/>
      <c r="AN27"/>
      <c r="BT27"/>
    </row>
    <row r="28" spans="1:72" x14ac:dyDescent="0.25">
      <c r="A28" s="49" t="s">
        <v>143</v>
      </c>
      <c r="AC28"/>
      <c r="AD28"/>
      <c r="AE28"/>
      <c r="AF28"/>
      <c r="AG28"/>
      <c r="AH28"/>
      <c r="AI28"/>
      <c r="AJ28"/>
      <c r="AK28"/>
      <c r="AL28"/>
      <c r="AM28"/>
      <c r="AN28"/>
      <c r="BT28"/>
    </row>
    <row r="29" spans="1:72" x14ac:dyDescent="0.25">
      <c r="A29" s="50" t="s">
        <v>144</v>
      </c>
      <c r="AC29"/>
      <c r="AD29"/>
      <c r="AE29"/>
      <c r="AF29"/>
      <c r="AG29"/>
      <c r="AH29"/>
      <c r="AI29"/>
      <c r="AJ29"/>
      <c r="AK29"/>
      <c r="AL29"/>
      <c r="AM29"/>
      <c r="AN29"/>
      <c r="BT29"/>
    </row>
    <row r="30" spans="1:72" x14ac:dyDescent="0.25">
      <c r="A30" t="s">
        <v>168</v>
      </c>
      <c r="AC30"/>
      <c r="AD30"/>
      <c r="AE30"/>
      <c r="AF30"/>
      <c r="AG30"/>
      <c r="AH30"/>
      <c r="AI30"/>
      <c r="AJ30"/>
      <c r="AK30"/>
      <c r="AL30"/>
      <c r="AM30"/>
      <c r="AN30"/>
      <c r="BT30"/>
    </row>
    <row r="31" spans="1:72" ht="15.75" thickBot="1" x14ac:dyDescent="0.3">
      <c r="A31" s="76" t="s">
        <v>162</v>
      </c>
      <c r="B31" s="77"/>
      <c r="C31" s="78"/>
      <c r="D31" s="78"/>
      <c r="E31" s="78"/>
      <c r="F31" s="78"/>
      <c r="AC31"/>
      <c r="AD31"/>
      <c r="AE31"/>
      <c r="AF31"/>
      <c r="AG31"/>
      <c r="AH31"/>
      <c r="AI31"/>
      <c r="AJ31"/>
      <c r="AK31"/>
      <c r="AL31"/>
      <c r="AM31"/>
      <c r="AN31"/>
      <c r="BT31"/>
    </row>
    <row r="32" spans="1:72" x14ac:dyDescent="0.25">
      <c r="A32" s="163" t="s">
        <v>161</v>
      </c>
      <c r="B32" s="164" t="s">
        <v>154</v>
      </c>
      <c r="C32" s="165" t="s">
        <v>155</v>
      </c>
      <c r="D32" s="165" t="s">
        <v>142</v>
      </c>
      <c r="E32" s="164" t="s">
        <v>156</v>
      </c>
      <c r="F32" s="165" t="s">
        <v>142</v>
      </c>
      <c r="G32" s="172" t="s">
        <v>164</v>
      </c>
      <c r="AC32"/>
      <c r="AD32"/>
      <c r="AE32"/>
      <c r="AF32"/>
      <c r="AG32"/>
      <c r="AH32"/>
      <c r="AI32"/>
      <c r="AJ32"/>
      <c r="AK32"/>
      <c r="AL32"/>
      <c r="AM32"/>
      <c r="AN32"/>
      <c r="BT32"/>
    </row>
    <row r="33" spans="1:72" x14ac:dyDescent="0.25">
      <c r="A33" s="173">
        <v>2010</v>
      </c>
      <c r="B33" s="166" t="s">
        <v>157</v>
      </c>
      <c r="C33" s="167">
        <v>39.4</v>
      </c>
      <c r="D33" s="167"/>
      <c r="E33" s="167">
        <v>45.6</v>
      </c>
      <c r="F33" s="167">
        <v>7.6</v>
      </c>
      <c r="G33" s="174">
        <f>E33+C33</f>
        <v>85</v>
      </c>
      <c r="AC33"/>
      <c r="AD33"/>
      <c r="AE33"/>
      <c r="AF33"/>
      <c r="AG33"/>
      <c r="AH33"/>
      <c r="AI33"/>
      <c r="AJ33"/>
      <c r="AK33"/>
      <c r="AL33"/>
      <c r="AM33"/>
      <c r="AN33"/>
      <c r="BT33"/>
    </row>
    <row r="34" spans="1:72" x14ac:dyDescent="0.25">
      <c r="A34" s="173">
        <v>2009</v>
      </c>
      <c r="B34" s="166" t="s">
        <v>157</v>
      </c>
      <c r="C34" s="167">
        <v>39.9</v>
      </c>
      <c r="D34" s="167"/>
      <c r="E34" s="167">
        <v>46.3</v>
      </c>
      <c r="F34" s="167">
        <v>8</v>
      </c>
      <c r="G34" s="174">
        <f t="shared" ref="G34:G42" si="2">E34+C34</f>
        <v>86.199999999999989</v>
      </c>
      <c r="AC34"/>
      <c r="AD34"/>
      <c r="AE34"/>
      <c r="AF34"/>
      <c r="AG34"/>
      <c r="AH34"/>
      <c r="AI34"/>
      <c r="AJ34"/>
      <c r="AK34"/>
      <c r="AL34"/>
      <c r="AM34"/>
      <c r="AN34"/>
      <c r="BT34"/>
    </row>
    <row r="35" spans="1:72" x14ac:dyDescent="0.25">
      <c r="A35" s="173">
        <v>2008</v>
      </c>
      <c r="B35" s="166" t="s">
        <v>158</v>
      </c>
      <c r="C35" s="167">
        <v>40.4</v>
      </c>
      <c r="D35" s="167"/>
      <c r="E35" s="167">
        <v>46.8</v>
      </c>
      <c r="F35" s="167">
        <v>8.1999999999999993</v>
      </c>
      <c r="G35" s="174">
        <f t="shared" si="2"/>
        <v>87.199999999999989</v>
      </c>
      <c r="AC35"/>
      <c r="AD35"/>
      <c r="AE35"/>
      <c r="AF35"/>
      <c r="AG35"/>
      <c r="AH35"/>
      <c r="AI35"/>
      <c r="AJ35"/>
      <c r="AK35"/>
      <c r="AL35"/>
      <c r="AM35"/>
      <c r="AN35"/>
      <c r="BT35"/>
    </row>
    <row r="36" spans="1:72" x14ac:dyDescent="0.25">
      <c r="A36" s="175">
        <v>2007</v>
      </c>
      <c r="B36" s="168" t="s">
        <v>158</v>
      </c>
      <c r="C36" s="169">
        <v>40.799999999999997</v>
      </c>
      <c r="D36" s="169"/>
      <c r="E36" s="169">
        <v>47.6</v>
      </c>
      <c r="F36" s="169">
        <v>8.8000000000000007</v>
      </c>
      <c r="G36" s="174">
        <f t="shared" si="2"/>
        <v>88.4</v>
      </c>
      <c r="AC36"/>
      <c r="AD36"/>
      <c r="AE36"/>
      <c r="AF36"/>
      <c r="AG36"/>
      <c r="AH36"/>
      <c r="AI36"/>
      <c r="AJ36"/>
      <c r="AK36"/>
      <c r="AL36"/>
      <c r="AM36"/>
      <c r="AN36"/>
      <c r="BT36"/>
    </row>
    <row r="37" spans="1:72" x14ac:dyDescent="0.25">
      <c r="A37" s="176">
        <v>2006</v>
      </c>
      <c r="B37" s="170" t="s">
        <v>159</v>
      </c>
      <c r="C37" s="171">
        <v>41.7</v>
      </c>
      <c r="D37" s="171"/>
      <c r="E37" s="171">
        <v>49.2</v>
      </c>
      <c r="F37" s="171">
        <v>9.6999999999999993</v>
      </c>
      <c r="G37" s="174">
        <f t="shared" si="2"/>
        <v>90.9</v>
      </c>
      <c r="AC37"/>
      <c r="AD37"/>
      <c r="AE37"/>
      <c r="AF37"/>
      <c r="AG37"/>
      <c r="AH37"/>
      <c r="AI37"/>
      <c r="AJ37"/>
      <c r="AK37"/>
      <c r="AL37"/>
      <c r="AM37"/>
      <c r="AN37"/>
      <c r="BT37"/>
    </row>
    <row r="38" spans="1:72" x14ac:dyDescent="0.25">
      <c r="A38" s="176">
        <v>2005</v>
      </c>
      <c r="B38" s="170" t="s">
        <v>159</v>
      </c>
      <c r="C38" s="171">
        <v>42.7</v>
      </c>
      <c r="D38" s="171"/>
      <c r="E38" s="171">
        <v>51</v>
      </c>
      <c r="F38" s="171">
        <v>10.8</v>
      </c>
      <c r="G38" s="174">
        <f t="shared" si="2"/>
        <v>93.7</v>
      </c>
      <c r="AC38"/>
      <c r="AD38"/>
      <c r="AE38"/>
      <c r="AF38"/>
      <c r="AG38"/>
      <c r="AH38"/>
      <c r="AI38"/>
      <c r="AJ38"/>
      <c r="AK38"/>
      <c r="AL38"/>
      <c r="AM38"/>
      <c r="AN38"/>
      <c r="BT38"/>
    </row>
    <row r="39" spans="1:72" x14ac:dyDescent="0.25">
      <c r="A39" s="176">
        <v>2004</v>
      </c>
      <c r="B39" s="170" t="s">
        <v>160</v>
      </c>
      <c r="C39" s="171">
        <v>44.3</v>
      </c>
      <c r="D39" s="171">
        <v>1.5</v>
      </c>
      <c r="E39" s="171">
        <v>52.1</v>
      </c>
      <c r="F39" s="171">
        <v>11.8</v>
      </c>
      <c r="G39" s="174">
        <f t="shared" si="2"/>
        <v>96.4</v>
      </c>
      <c r="AC39"/>
      <c r="AD39"/>
      <c r="AE39"/>
      <c r="AF39"/>
      <c r="AG39"/>
      <c r="AH39"/>
      <c r="AI39"/>
      <c r="AJ39"/>
      <c r="AK39"/>
      <c r="AL39"/>
      <c r="AM39"/>
      <c r="AN39"/>
      <c r="BT39"/>
    </row>
    <row r="40" spans="1:72" x14ac:dyDescent="0.25">
      <c r="A40" s="176">
        <v>2003</v>
      </c>
      <c r="B40" s="170" t="s">
        <v>160</v>
      </c>
      <c r="C40" s="171">
        <v>45.1</v>
      </c>
      <c r="D40" s="171">
        <v>1.8</v>
      </c>
      <c r="E40" s="171">
        <v>53.2</v>
      </c>
      <c r="F40" s="171">
        <v>12.7</v>
      </c>
      <c r="G40" s="174">
        <f t="shared" si="2"/>
        <v>98.300000000000011</v>
      </c>
      <c r="AC40"/>
      <c r="AD40"/>
      <c r="AE40"/>
      <c r="AF40"/>
      <c r="AG40"/>
      <c r="AH40"/>
      <c r="AI40"/>
      <c r="AJ40"/>
      <c r="AK40"/>
      <c r="AL40"/>
      <c r="AM40"/>
      <c r="AN40"/>
      <c r="BT40"/>
    </row>
    <row r="41" spans="1:72" x14ac:dyDescent="0.25">
      <c r="A41" s="176">
        <v>2002</v>
      </c>
      <c r="B41" s="170" t="s">
        <v>160</v>
      </c>
      <c r="C41" s="171">
        <v>45.9</v>
      </c>
      <c r="D41" s="171">
        <v>2.2000000000000002</v>
      </c>
      <c r="E41" s="171">
        <v>54.1</v>
      </c>
      <c r="F41" s="171">
        <v>13.5</v>
      </c>
      <c r="G41" s="174">
        <f t="shared" si="2"/>
        <v>100</v>
      </c>
      <c r="AC41"/>
      <c r="AD41"/>
      <c r="AE41"/>
      <c r="AF41"/>
      <c r="AG41"/>
      <c r="AH41"/>
      <c r="AI41"/>
      <c r="AJ41"/>
      <c r="AK41"/>
      <c r="AL41"/>
      <c r="AM41"/>
      <c r="AN41"/>
    </row>
    <row r="42" spans="1:72" ht="15.75" thickBot="1" x14ac:dyDescent="0.3">
      <c r="A42" s="177">
        <v>2001</v>
      </c>
      <c r="B42" s="178" t="s">
        <v>160</v>
      </c>
      <c r="C42" s="75">
        <v>46.6</v>
      </c>
      <c r="D42" s="75">
        <v>2.5</v>
      </c>
      <c r="E42" s="75">
        <v>54.7</v>
      </c>
      <c r="F42" s="75">
        <v>14</v>
      </c>
      <c r="G42" s="179">
        <f t="shared" si="2"/>
        <v>101.30000000000001</v>
      </c>
      <c r="AC42"/>
      <c r="AD42"/>
      <c r="AE42"/>
      <c r="AF42"/>
      <c r="AG42"/>
      <c r="AH42"/>
      <c r="AI42"/>
      <c r="AJ42"/>
      <c r="AK42"/>
      <c r="AL42"/>
      <c r="AM42"/>
      <c r="AN42"/>
    </row>
    <row r="43" spans="1:72" x14ac:dyDescent="0.25">
      <c r="AC43"/>
      <c r="AD43"/>
      <c r="AE43"/>
      <c r="AF43"/>
      <c r="AG43"/>
      <c r="AH43"/>
      <c r="AI43"/>
      <c r="AJ43"/>
      <c r="AK43"/>
      <c r="AL43"/>
      <c r="AM43"/>
      <c r="AN43"/>
    </row>
    <row r="44" spans="1:72" x14ac:dyDescent="0.25">
      <c r="AC44"/>
      <c r="AD44"/>
      <c r="AE44"/>
      <c r="AF44"/>
      <c r="AG44"/>
      <c r="AH44"/>
      <c r="AI44"/>
      <c r="AJ44"/>
      <c r="AK44"/>
      <c r="AL44"/>
      <c r="AM44"/>
      <c r="AN44"/>
    </row>
    <row r="45" spans="1:72" x14ac:dyDescent="0.25">
      <c r="AC45"/>
      <c r="AD45"/>
      <c r="AE45"/>
      <c r="AF45"/>
      <c r="AG45"/>
      <c r="AH45"/>
      <c r="AI45"/>
      <c r="AJ45"/>
      <c r="AK45"/>
      <c r="AL45"/>
      <c r="AM45"/>
      <c r="AN45"/>
    </row>
    <row r="46" spans="1:72" x14ac:dyDescent="0.25">
      <c r="AC46"/>
      <c r="AD46"/>
      <c r="AE46"/>
      <c r="AF46"/>
      <c r="AG46"/>
      <c r="AH46"/>
      <c r="AI46"/>
      <c r="AJ46"/>
      <c r="AK46"/>
      <c r="AL46"/>
      <c r="AM46"/>
      <c r="AN46"/>
    </row>
    <row r="47" spans="1:72" x14ac:dyDescent="0.25">
      <c r="AC47"/>
      <c r="AD47"/>
      <c r="AE47"/>
      <c r="AF47"/>
      <c r="AG47"/>
      <c r="AH47"/>
      <c r="AI47"/>
      <c r="AJ47"/>
      <c r="AK47"/>
      <c r="AL47"/>
      <c r="AM47"/>
      <c r="AN47"/>
    </row>
    <row r="48" spans="1:72" x14ac:dyDescent="0.25">
      <c r="AC48"/>
      <c r="AD48"/>
      <c r="AE48"/>
      <c r="AF48"/>
      <c r="AG48"/>
      <c r="AH48"/>
      <c r="AI48"/>
      <c r="AJ48"/>
      <c r="AK48"/>
      <c r="AL48"/>
      <c r="AM48"/>
      <c r="AN48"/>
    </row>
    <row r="49" spans="29:40" x14ac:dyDescent="0.25">
      <c r="AC49"/>
      <c r="AD49"/>
      <c r="AE49"/>
      <c r="AF49"/>
      <c r="AG49"/>
      <c r="AH49"/>
      <c r="AI49"/>
      <c r="AJ49"/>
      <c r="AK49"/>
      <c r="AL49"/>
      <c r="AM49"/>
      <c r="AN49"/>
    </row>
    <row r="50" spans="29:40" x14ac:dyDescent="0.25">
      <c r="AC50"/>
      <c r="AD50"/>
      <c r="AE50"/>
      <c r="AF50"/>
      <c r="AG50"/>
      <c r="AH50"/>
      <c r="AI50"/>
      <c r="AJ50"/>
      <c r="AK50"/>
      <c r="AL50"/>
      <c r="AM50"/>
      <c r="AN50"/>
    </row>
    <row r="51" spans="29:40" x14ac:dyDescent="0.25">
      <c r="AC51"/>
      <c r="AD51"/>
      <c r="AE51"/>
      <c r="AF51"/>
      <c r="AG51"/>
      <c r="AH51"/>
      <c r="AI51"/>
      <c r="AJ51"/>
      <c r="AK51"/>
      <c r="AL51"/>
      <c r="AM51"/>
      <c r="AN51"/>
    </row>
    <row r="52" spans="29:40" x14ac:dyDescent="0.25">
      <c r="AC52"/>
      <c r="AD52"/>
      <c r="AE52"/>
      <c r="AF52"/>
      <c r="AG52"/>
      <c r="AH52"/>
      <c r="AI52"/>
      <c r="AJ52"/>
      <c r="AK52"/>
      <c r="AL52"/>
      <c r="AM52"/>
      <c r="AN52"/>
    </row>
    <row r="53" spans="29:40" x14ac:dyDescent="0.25">
      <c r="AC53"/>
      <c r="AD53"/>
      <c r="AE53"/>
      <c r="AF53"/>
      <c r="AG53"/>
      <c r="AH53"/>
      <c r="AI53"/>
      <c r="AJ53"/>
      <c r="AK53"/>
      <c r="AL53"/>
      <c r="AM53"/>
      <c r="AN53"/>
    </row>
    <row r="54" spans="29:40" x14ac:dyDescent="0.25">
      <c r="AC54"/>
      <c r="AD54"/>
      <c r="AE54"/>
      <c r="AF54"/>
      <c r="AG54"/>
      <c r="AH54"/>
      <c r="AI54"/>
      <c r="AJ54"/>
      <c r="AK54"/>
      <c r="AL54"/>
      <c r="AM54"/>
      <c r="AN54"/>
    </row>
    <row r="55" spans="29:40" x14ac:dyDescent="0.25">
      <c r="AC55"/>
      <c r="AD55"/>
      <c r="AE55"/>
      <c r="AF55"/>
      <c r="AG55"/>
      <c r="AH55"/>
      <c r="AI55"/>
      <c r="AJ55"/>
      <c r="AK55"/>
      <c r="AL55"/>
      <c r="AM55"/>
      <c r="AN55"/>
    </row>
    <row r="56" spans="29:40" x14ac:dyDescent="0.25">
      <c r="AC56"/>
      <c r="AD56"/>
      <c r="AE56"/>
      <c r="AF56"/>
      <c r="AG56"/>
      <c r="AH56"/>
      <c r="AI56"/>
      <c r="AJ56"/>
      <c r="AK56"/>
      <c r="AL56"/>
      <c r="AM56"/>
      <c r="AN56"/>
    </row>
    <row r="57" spans="29:40" x14ac:dyDescent="0.25">
      <c r="AC57"/>
      <c r="AD57"/>
      <c r="AE57"/>
      <c r="AF57"/>
      <c r="AG57"/>
      <c r="AH57"/>
      <c r="AI57"/>
      <c r="AJ57"/>
      <c r="AK57"/>
      <c r="AL57"/>
      <c r="AM57"/>
      <c r="AN57"/>
    </row>
    <row r="58" spans="29:40" x14ac:dyDescent="0.25">
      <c r="AC58"/>
      <c r="AD58"/>
      <c r="AE58"/>
      <c r="AF58"/>
      <c r="AG58"/>
      <c r="AH58"/>
      <c r="AI58"/>
      <c r="AJ58"/>
      <c r="AK58"/>
      <c r="AL58"/>
      <c r="AM58"/>
      <c r="AN58"/>
    </row>
    <row r="59" spans="29:40" x14ac:dyDescent="0.25">
      <c r="AC59"/>
      <c r="AD59"/>
      <c r="AE59"/>
      <c r="AF59"/>
      <c r="AG59"/>
      <c r="AH59"/>
      <c r="AI59"/>
      <c r="AJ59"/>
      <c r="AK59"/>
      <c r="AL59"/>
      <c r="AM59"/>
      <c r="AN59"/>
    </row>
  </sheetData>
  <mergeCells count="1">
    <mergeCell ref="AX2:BD2"/>
  </mergeCells>
  <conditionalFormatting sqref="AX6">
    <cfRule type="cellIs" dxfId="43" priority="44" operator="greaterThanOrEqual">
      <formula>39.9</formula>
    </cfRule>
  </conditionalFormatting>
  <conditionalFormatting sqref="AZ6 BC6">
    <cfRule type="cellIs" dxfId="42" priority="43" operator="greaterThanOrEqual">
      <formula>46.5</formula>
    </cfRule>
  </conditionalFormatting>
  <conditionalFormatting sqref="BA6 BD6:BH6 BJ6:BK6">
    <cfRule type="cellIs" dxfId="41" priority="42" operator="greaterThanOrEqual">
      <formula>8.5</formula>
    </cfRule>
  </conditionalFormatting>
  <conditionalFormatting sqref="AX13">
    <cfRule type="cellIs" dxfId="40" priority="41" operator="greaterThanOrEqual">
      <formula>40.8</formula>
    </cfRule>
  </conditionalFormatting>
  <conditionalFormatting sqref="BC13 AZ13">
    <cfRule type="cellIs" dxfId="39" priority="40" operator="greaterThanOrEqual">
      <formula>48.2</formula>
    </cfRule>
  </conditionalFormatting>
  <conditionalFormatting sqref="BD13:BK13 BA13">
    <cfRule type="cellIs" dxfId="38" priority="39" operator="greaterThanOrEqual">
      <formula>9.6</formula>
    </cfRule>
  </conditionalFormatting>
  <conditionalFormatting sqref="AX8">
    <cfRule type="cellIs" dxfId="37" priority="38" operator="greaterThanOrEqual">
      <formula>40.8</formula>
    </cfRule>
  </conditionalFormatting>
  <conditionalFormatting sqref="BC8 AZ8">
    <cfRule type="cellIs" dxfId="36" priority="37" operator="greaterThanOrEqual">
      <formula>48.2</formula>
    </cfRule>
  </conditionalFormatting>
  <conditionalFormatting sqref="BD8:BK8 BA8">
    <cfRule type="cellIs" dxfId="35" priority="36" operator="greaterThanOrEqual">
      <formula>9.6</formula>
    </cfRule>
  </conditionalFormatting>
  <conditionalFormatting sqref="AX10">
    <cfRule type="cellIs" dxfId="34" priority="35" operator="greaterThanOrEqual">
      <formula>40.8</formula>
    </cfRule>
  </conditionalFormatting>
  <conditionalFormatting sqref="BC10 AZ10">
    <cfRule type="cellIs" dxfId="33" priority="34" operator="greaterThanOrEqual">
      <formula>48.2</formula>
    </cfRule>
  </conditionalFormatting>
  <conditionalFormatting sqref="BD10:BI10 BA10 BK10">
    <cfRule type="cellIs" dxfId="32" priority="33" operator="greaterThanOrEqual">
      <formula>9.6</formula>
    </cfRule>
  </conditionalFormatting>
  <conditionalFormatting sqref="AX11">
    <cfRule type="cellIs" dxfId="31" priority="32" operator="greaterThanOrEqual">
      <formula>40.8</formula>
    </cfRule>
  </conditionalFormatting>
  <conditionalFormatting sqref="BC11 AZ11">
    <cfRule type="cellIs" dxfId="30" priority="31" operator="greaterThanOrEqual">
      <formula>48.2</formula>
    </cfRule>
  </conditionalFormatting>
  <conditionalFormatting sqref="BD11:BK11 BA11">
    <cfRule type="cellIs" dxfId="29" priority="30" operator="greaterThanOrEqual">
      <formula>9.6</formula>
    </cfRule>
  </conditionalFormatting>
  <conditionalFormatting sqref="AX14">
    <cfRule type="cellIs" dxfId="28" priority="29" operator="greaterThanOrEqual">
      <formula>42.7</formula>
    </cfRule>
  </conditionalFormatting>
  <conditionalFormatting sqref="AZ14 BC14">
    <cfRule type="cellIs" dxfId="27" priority="28" operator="greaterThanOrEqual">
      <formula>51.5</formula>
    </cfRule>
  </conditionalFormatting>
  <conditionalFormatting sqref="BA14 BD14:BK14">
    <cfRule type="cellIs" dxfId="26" priority="27" operator="greaterThanOrEqual">
      <formula>11.3</formula>
    </cfRule>
  </conditionalFormatting>
  <conditionalFormatting sqref="AX15">
    <cfRule type="cellIs" dxfId="25" priority="26" operator="greaterThanOrEqual">
      <formula>42.7</formula>
    </cfRule>
  </conditionalFormatting>
  <conditionalFormatting sqref="AZ15">
    <cfRule type="cellIs" dxfId="24" priority="25" operator="greaterThanOrEqual">
      <formula>51.5</formula>
    </cfRule>
  </conditionalFormatting>
  <conditionalFormatting sqref="BA15">
    <cfRule type="cellIs" dxfId="23" priority="24" operator="greaterThanOrEqual">
      <formula>11.3</formula>
    </cfRule>
  </conditionalFormatting>
  <conditionalFormatting sqref="AX16">
    <cfRule type="cellIs" dxfId="22" priority="23" operator="greaterThanOrEqual">
      <formula>42.7</formula>
    </cfRule>
  </conditionalFormatting>
  <conditionalFormatting sqref="AZ16 BC16">
    <cfRule type="cellIs" dxfId="21" priority="22" operator="greaterThanOrEqual">
      <formula>51.5</formula>
    </cfRule>
  </conditionalFormatting>
  <conditionalFormatting sqref="BA16 BD16:BK16">
    <cfRule type="cellIs" dxfId="20" priority="21" operator="greaterThanOrEqual">
      <formula>11.3</formula>
    </cfRule>
  </conditionalFormatting>
  <conditionalFormatting sqref="AX21">
    <cfRule type="cellIs" dxfId="19" priority="20" operator="greaterThanOrEqual">
      <formula>44.6</formula>
    </cfRule>
  </conditionalFormatting>
  <conditionalFormatting sqref="AY21">
    <cfRule type="cellIs" dxfId="18" priority="19" operator="greaterThanOrEqual">
      <formula>1.8</formula>
    </cfRule>
  </conditionalFormatting>
  <conditionalFormatting sqref="BC21 AZ21">
    <cfRule type="cellIs" dxfId="17" priority="18" operator="greaterThanOrEqual">
      <formula>53.2</formula>
    </cfRule>
  </conditionalFormatting>
  <conditionalFormatting sqref="BD21:BK21 BA21">
    <cfRule type="cellIs" dxfId="16" priority="17" operator="greaterThanOrEqual">
      <formula>12.7</formula>
    </cfRule>
  </conditionalFormatting>
  <conditionalFormatting sqref="AX24">
    <cfRule type="cellIs" dxfId="15" priority="16" operator="greaterThanOrEqual">
      <formula>44.6</formula>
    </cfRule>
  </conditionalFormatting>
  <conditionalFormatting sqref="AY24">
    <cfRule type="cellIs" dxfId="14" priority="15" operator="greaterThanOrEqual">
      <formula>1.8</formula>
    </cfRule>
  </conditionalFormatting>
  <conditionalFormatting sqref="AZ24">
    <cfRule type="cellIs" dxfId="13" priority="14" operator="greaterThanOrEqual">
      <formula>53.2</formula>
    </cfRule>
  </conditionalFormatting>
  <conditionalFormatting sqref="BA24">
    <cfRule type="cellIs" dxfId="12" priority="13" operator="greaterThanOrEqual">
      <formula>12.7</formula>
    </cfRule>
  </conditionalFormatting>
  <conditionalFormatting sqref="AX22">
    <cfRule type="cellIs" dxfId="11" priority="12" operator="greaterThanOrEqual">
      <formula>44.6</formula>
    </cfRule>
  </conditionalFormatting>
  <conditionalFormatting sqref="AY22">
    <cfRule type="cellIs" dxfId="10" priority="11" operator="greaterThanOrEqual">
      <formula>1.8</formula>
    </cfRule>
  </conditionalFormatting>
  <conditionalFormatting sqref="AZ22">
    <cfRule type="cellIs" dxfId="9" priority="10" operator="greaterThanOrEqual">
      <formula>53.2</formula>
    </cfRule>
  </conditionalFormatting>
  <conditionalFormatting sqref="BA22">
    <cfRule type="cellIs" dxfId="8" priority="9" operator="greaterThanOrEqual">
      <formula>12.7</formula>
    </cfRule>
  </conditionalFormatting>
  <conditionalFormatting sqref="AX18">
    <cfRule type="cellIs" dxfId="7" priority="8" operator="greaterThanOrEqual">
      <formula>44.6</formula>
    </cfRule>
  </conditionalFormatting>
  <conditionalFormatting sqref="AY18">
    <cfRule type="cellIs" dxfId="6" priority="7" operator="greaterThanOrEqual">
      <formula>1.8</formula>
    </cfRule>
  </conditionalFormatting>
  <conditionalFormatting sqref="AZ18">
    <cfRule type="cellIs" dxfId="5" priority="6" operator="greaterThanOrEqual">
      <formula>53.2</formula>
    </cfRule>
  </conditionalFormatting>
  <conditionalFormatting sqref="BA18">
    <cfRule type="cellIs" dxfId="4" priority="5" operator="greaterThanOrEqual">
      <formula>12.7</formula>
    </cfRule>
  </conditionalFormatting>
  <conditionalFormatting sqref="BQ13:BR13">
    <cfRule type="cellIs" dxfId="3" priority="4" operator="greaterThanOrEqual">
      <formula>9.6</formula>
    </cfRule>
  </conditionalFormatting>
  <conditionalFormatting sqref="BQ8:BR8">
    <cfRule type="cellIs" dxfId="2" priority="3" operator="greaterThanOrEqual">
      <formula>9.6</formula>
    </cfRule>
  </conditionalFormatting>
  <conditionalFormatting sqref="BQ10:BR10">
    <cfRule type="cellIs" dxfId="1" priority="2" operator="greaterThanOrEqual">
      <formula>9.6</formula>
    </cfRule>
  </conditionalFormatting>
  <conditionalFormatting sqref="BM21 BO21 BQ21:BR21">
    <cfRule type="cellIs" dxfId="0" priority="1" operator="greaterThanOrEqual">
      <formula>12.7</formula>
    </cfRule>
  </conditionalFormatting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27A8E-180E-4699-80CF-83663BF3863C}">
  <dimension ref="A2:G33"/>
  <sheetViews>
    <sheetView workbookViewId="0">
      <selection activeCell="I32" sqref="I32"/>
    </sheetView>
  </sheetViews>
  <sheetFormatPr baseColWidth="10" defaultRowHeight="15" x14ac:dyDescent="0.25"/>
  <cols>
    <col min="1" max="1" width="15.140625" customWidth="1"/>
    <col min="2" max="2" width="11.7109375" customWidth="1"/>
    <col min="3" max="3" width="21" customWidth="1"/>
    <col min="4" max="4" width="8.7109375" bestFit="1" customWidth="1"/>
  </cols>
  <sheetData>
    <row r="2" spans="1:7" ht="15.75" thickBot="1" x14ac:dyDescent="0.3">
      <c r="A2" s="471" t="s">
        <v>189</v>
      </c>
    </row>
    <row r="3" spans="1:7" x14ac:dyDescent="0.25">
      <c r="A3" s="271" t="s">
        <v>1</v>
      </c>
      <c r="B3" s="272" t="s">
        <v>2</v>
      </c>
      <c r="C3" s="272" t="s">
        <v>3</v>
      </c>
      <c r="D3" s="273" t="s">
        <v>29</v>
      </c>
      <c r="E3" s="274" t="s">
        <v>182</v>
      </c>
      <c r="F3" s="280" t="s">
        <v>184</v>
      </c>
      <c r="G3" s="275" t="s">
        <v>183</v>
      </c>
    </row>
    <row r="4" spans="1:7" x14ac:dyDescent="0.25">
      <c r="A4" s="277" t="s">
        <v>130</v>
      </c>
      <c r="B4" s="5" t="s">
        <v>112</v>
      </c>
      <c r="C4" s="4" t="s">
        <v>15</v>
      </c>
      <c r="D4" s="4">
        <v>2003</v>
      </c>
      <c r="E4" s="6">
        <f>'NK 1 Jungen'!BS19</f>
        <v>201.66</v>
      </c>
      <c r="F4" s="472">
        <f>'NK 1 Jungen'!BT19</f>
        <v>1</v>
      </c>
      <c r="G4" s="278">
        <v>1</v>
      </c>
    </row>
    <row r="5" spans="1:7" x14ac:dyDescent="0.25">
      <c r="A5" s="277" t="s">
        <v>125</v>
      </c>
      <c r="B5" s="5" t="s">
        <v>107</v>
      </c>
      <c r="C5" s="4" t="s">
        <v>23</v>
      </c>
      <c r="D5" s="4">
        <v>2005</v>
      </c>
      <c r="E5" s="6">
        <f>'NK 1 Jungen'!BS15</f>
        <v>200.29000000000002</v>
      </c>
      <c r="F5" s="472">
        <f>'NK 1 Jungen'!BT15</f>
        <v>1</v>
      </c>
      <c r="G5" s="278">
        <v>2</v>
      </c>
    </row>
    <row r="6" spans="1:7" x14ac:dyDescent="0.25">
      <c r="A6" s="277" t="s">
        <v>129</v>
      </c>
      <c r="B6" s="5" t="s">
        <v>111</v>
      </c>
      <c r="C6" s="4" t="s">
        <v>15</v>
      </c>
      <c r="D6" s="4">
        <v>2002</v>
      </c>
      <c r="E6" s="6">
        <f>'NK 1 Jungen'!BS21</f>
        <v>198.54999999999998</v>
      </c>
      <c r="F6" s="472">
        <f>'NK 1 Jungen'!BT21</f>
        <v>1</v>
      </c>
      <c r="G6" s="278">
        <v>3</v>
      </c>
    </row>
    <row r="7" spans="1:7" x14ac:dyDescent="0.25">
      <c r="A7" s="277" t="s">
        <v>128</v>
      </c>
      <c r="B7" s="4" t="s">
        <v>110</v>
      </c>
      <c r="C7" s="4" t="s">
        <v>15</v>
      </c>
      <c r="D7" s="4">
        <v>2004</v>
      </c>
      <c r="E7" s="6">
        <f>'NK 1 Jungen'!BS18</f>
        <v>198.08500000000004</v>
      </c>
      <c r="F7" s="472">
        <f>'NK 1 Jungen'!BT18</f>
        <v>1</v>
      </c>
      <c r="G7" s="278">
        <v>4</v>
      </c>
    </row>
    <row r="8" spans="1:7" x14ac:dyDescent="0.25">
      <c r="A8" s="277" t="s">
        <v>124</v>
      </c>
      <c r="B8" s="4" t="s">
        <v>106</v>
      </c>
      <c r="C8" s="4" t="s">
        <v>26</v>
      </c>
      <c r="D8" s="4">
        <v>2005</v>
      </c>
      <c r="E8" s="6">
        <f>'NK 1 Jungen'!BS14</f>
        <v>195.875</v>
      </c>
      <c r="F8" s="472">
        <f>'NK 1 Jungen'!BT14</f>
        <v>1</v>
      </c>
      <c r="G8" s="278">
        <v>5</v>
      </c>
    </row>
    <row r="9" spans="1:7" x14ac:dyDescent="0.25">
      <c r="A9" s="276" t="s">
        <v>123</v>
      </c>
      <c r="B9" s="44" t="s">
        <v>105</v>
      </c>
      <c r="C9" s="44" t="s">
        <v>11</v>
      </c>
      <c r="D9" s="44">
        <v>2007</v>
      </c>
      <c r="E9" s="240">
        <f>'NK 1 Jungen'!BS13</f>
        <v>192.72499999999999</v>
      </c>
      <c r="F9" s="472">
        <f>'NK 1 Jungen'!BT13</f>
        <v>1</v>
      </c>
      <c r="G9" s="278">
        <v>6</v>
      </c>
    </row>
    <row r="10" spans="1:7" x14ac:dyDescent="0.25">
      <c r="A10" s="276" t="s">
        <v>120</v>
      </c>
      <c r="B10" s="44" t="s">
        <v>102</v>
      </c>
      <c r="C10" s="44" t="s">
        <v>17</v>
      </c>
      <c r="D10" s="44">
        <v>2007</v>
      </c>
      <c r="E10" s="240">
        <f>'NK 1 Jungen'!BS8</f>
        <v>187.57999999999998</v>
      </c>
      <c r="F10" s="472">
        <f>'NK 1 Jungen'!BT8</f>
        <v>1</v>
      </c>
      <c r="G10" s="278">
        <v>7</v>
      </c>
    </row>
    <row r="11" spans="1:7" x14ac:dyDescent="0.25">
      <c r="A11" s="276" t="s">
        <v>91</v>
      </c>
      <c r="B11" s="44" t="s">
        <v>103</v>
      </c>
      <c r="C11" s="44" t="s">
        <v>13</v>
      </c>
      <c r="D11" s="44">
        <v>2007</v>
      </c>
      <c r="E11" s="240">
        <f>'NK 1 Jungen'!BS10</f>
        <v>180.79</v>
      </c>
      <c r="F11" s="472">
        <f>'NK 1 Jungen'!BT10</f>
        <v>1</v>
      </c>
      <c r="G11" s="278">
        <v>8</v>
      </c>
    </row>
    <row r="12" spans="1:7" x14ac:dyDescent="0.25">
      <c r="A12" s="276" t="s">
        <v>121</v>
      </c>
      <c r="B12" s="44" t="s">
        <v>117</v>
      </c>
      <c r="C12" s="44" t="s">
        <v>18</v>
      </c>
      <c r="D12" s="44">
        <v>2007</v>
      </c>
      <c r="E12" s="240">
        <f>'NK 1 Jungen'!BS9</f>
        <v>179.875</v>
      </c>
      <c r="F12" s="472">
        <f>'NK 1 Jungen'!BT9</f>
        <v>1</v>
      </c>
      <c r="G12" s="278">
        <v>9</v>
      </c>
    </row>
    <row r="13" spans="1:7" x14ac:dyDescent="0.25">
      <c r="A13" s="277" t="s">
        <v>126</v>
      </c>
      <c r="B13" s="5" t="s">
        <v>108</v>
      </c>
      <c r="C13" s="4" t="s">
        <v>18</v>
      </c>
      <c r="D13" s="4">
        <v>2005</v>
      </c>
      <c r="E13" s="6">
        <f>'NK 1 Jungen'!BS16</f>
        <v>185.13</v>
      </c>
      <c r="F13" s="525">
        <f>'NK 1 Jungen'!BT16</f>
        <v>0</v>
      </c>
      <c r="G13" s="278">
        <v>11</v>
      </c>
    </row>
    <row r="14" spans="1:7" x14ac:dyDescent="0.25">
      <c r="A14" s="276" t="s">
        <v>122</v>
      </c>
      <c r="B14" s="44" t="s">
        <v>104</v>
      </c>
      <c r="C14" s="44" t="s">
        <v>4</v>
      </c>
      <c r="D14" s="44">
        <v>2007</v>
      </c>
      <c r="E14" s="240">
        <f>'NK 1 Jungen'!BS11</f>
        <v>176.8</v>
      </c>
      <c r="F14" s="530">
        <f>'NK 1 Jungen'!BT11</f>
        <v>0</v>
      </c>
      <c r="G14" s="278">
        <v>12</v>
      </c>
    </row>
    <row r="15" spans="1:7" x14ac:dyDescent="0.25">
      <c r="A15" s="276" t="s">
        <v>179</v>
      </c>
      <c r="B15" s="44" t="s">
        <v>180</v>
      </c>
      <c r="C15" s="44" t="s">
        <v>181</v>
      </c>
      <c r="D15" s="44">
        <v>2008</v>
      </c>
      <c r="E15" s="240">
        <f>'NK 1 Jungen'!BS12</f>
        <v>162.51499999999999</v>
      </c>
      <c r="F15" s="530">
        <f>'NK 1 Jungen'!BT12</f>
        <v>0</v>
      </c>
      <c r="G15" s="278">
        <v>14</v>
      </c>
    </row>
    <row r="16" spans="1:7" x14ac:dyDescent="0.25">
      <c r="A16" s="277" t="s">
        <v>127</v>
      </c>
      <c r="B16" s="5" t="s">
        <v>109</v>
      </c>
      <c r="C16" s="4" t="s">
        <v>27</v>
      </c>
      <c r="D16" s="4">
        <v>2005</v>
      </c>
      <c r="E16" s="4">
        <f>'NK 1 Jungen'!BS17</f>
        <v>0</v>
      </c>
      <c r="F16" s="4"/>
      <c r="G16" s="278">
        <v>15</v>
      </c>
    </row>
    <row r="17" spans="1:7" x14ac:dyDescent="0.25">
      <c r="A17" s="277" t="s">
        <v>134</v>
      </c>
      <c r="B17" s="5" t="s">
        <v>116</v>
      </c>
      <c r="C17" s="4" t="s">
        <v>17</v>
      </c>
      <c r="D17" s="4">
        <v>2003</v>
      </c>
      <c r="E17" s="4">
        <f>'NK 1 Jungen'!BS20</f>
        <v>0</v>
      </c>
      <c r="F17" s="4"/>
      <c r="G17" s="278">
        <v>16</v>
      </c>
    </row>
    <row r="18" spans="1:7" x14ac:dyDescent="0.25">
      <c r="A18" s="277" t="s">
        <v>132</v>
      </c>
      <c r="B18" s="5" t="s">
        <v>113</v>
      </c>
      <c r="C18" s="4" t="s">
        <v>25</v>
      </c>
      <c r="D18" s="4">
        <v>2001</v>
      </c>
      <c r="E18" s="4">
        <f>'NK 1 Jungen'!BS22</f>
        <v>0</v>
      </c>
      <c r="F18" s="4"/>
      <c r="G18" s="278">
        <v>17</v>
      </c>
    </row>
    <row r="19" spans="1:7" ht="15.75" thickBot="1" x14ac:dyDescent="0.3">
      <c r="A19" s="476" t="s">
        <v>133</v>
      </c>
      <c r="B19" s="482" t="s">
        <v>115</v>
      </c>
      <c r="C19" s="477" t="s">
        <v>28</v>
      </c>
      <c r="D19" s="477">
        <v>2001</v>
      </c>
      <c r="E19" s="477">
        <f>'NK 1 Jungen'!BS23</f>
        <v>0</v>
      </c>
      <c r="F19" s="477"/>
      <c r="G19" s="279">
        <v>18</v>
      </c>
    </row>
    <row r="22" spans="1:7" ht="15.75" thickBot="1" x14ac:dyDescent="0.3">
      <c r="A22" s="471" t="s">
        <v>188</v>
      </c>
    </row>
    <row r="23" spans="1:7" x14ac:dyDescent="0.25">
      <c r="A23" s="271" t="s">
        <v>1</v>
      </c>
      <c r="B23" s="272" t="s">
        <v>2</v>
      </c>
      <c r="C23" s="272" t="s">
        <v>3</v>
      </c>
      <c r="D23" s="273" t="s">
        <v>29</v>
      </c>
      <c r="E23" s="274" t="s">
        <v>182</v>
      </c>
      <c r="F23" s="280" t="s">
        <v>184</v>
      </c>
      <c r="G23" s="275" t="s">
        <v>183</v>
      </c>
    </row>
    <row r="24" spans="1:7" x14ac:dyDescent="0.25">
      <c r="A24" s="277" t="str">
        <f>'NK 1 Jungen'!A13</f>
        <v>Wolfrum</v>
      </c>
      <c r="B24" s="4" t="str">
        <f>'NK 1 Jungen'!B13</f>
        <v>Philipp</v>
      </c>
      <c r="C24" s="4" t="str">
        <f>'NK 1 Jungen'!C13</f>
        <v>Munich-Airriders</v>
      </c>
      <c r="D24" s="4">
        <f>'NK 1 Jungen'!D13</f>
        <v>2007</v>
      </c>
      <c r="E24" s="6">
        <f>'NK 1 Jungen'!BS13</f>
        <v>192.72499999999999</v>
      </c>
      <c r="F24" s="472">
        <f>'NK 1 Jungen'!BT13</f>
        <v>1</v>
      </c>
      <c r="G24" s="475">
        <v>1</v>
      </c>
    </row>
    <row r="25" spans="1:7" x14ac:dyDescent="0.25">
      <c r="A25" s="277" t="str">
        <f>'NK 1 Jungen'!A8</f>
        <v>Eschke</v>
      </c>
      <c r="B25" s="4" t="str">
        <f>'NK 1 Jungen'!B8</f>
        <v>Ryan</v>
      </c>
      <c r="C25" s="4" t="str">
        <f>'NK 1 Jungen'!C8</f>
        <v>TB Ruit</v>
      </c>
      <c r="D25" s="4">
        <f>'NK 1 Jungen'!D8</f>
        <v>2007</v>
      </c>
      <c r="E25" s="6">
        <f>'NK 1 Jungen'!BS8</f>
        <v>187.57999999999998</v>
      </c>
      <c r="F25" s="472">
        <f>'NK 1 Jungen'!BT8</f>
        <v>1</v>
      </c>
      <c r="G25" s="475">
        <v>2</v>
      </c>
    </row>
    <row r="26" spans="1:7" x14ac:dyDescent="0.25">
      <c r="A26" s="277" t="str">
        <f>'NK 1 Jungen'!A10</f>
        <v>Braaf</v>
      </c>
      <c r="B26" s="4" t="str">
        <f>'NK 1 Jungen'!B10</f>
        <v>Henry</v>
      </c>
      <c r="C26" s="4" t="str">
        <f>'NK 1 Jungen'!C10</f>
        <v>TV Unterbach</v>
      </c>
      <c r="D26" s="4">
        <f>'NK 1 Jungen'!D10</f>
        <v>2007</v>
      </c>
      <c r="E26" s="6">
        <f>'NK 1 Jungen'!BS10+0.25</f>
        <v>181.04</v>
      </c>
      <c r="F26" s="472">
        <f>'NK 1 Jungen'!BT10</f>
        <v>1</v>
      </c>
      <c r="G26" s="475">
        <v>3</v>
      </c>
    </row>
    <row r="27" spans="1:7" x14ac:dyDescent="0.25">
      <c r="A27" s="277" t="str">
        <f>'NK 1 Jungen'!A9</f>
        <v>Braun</v>
      </c>
      <c r="B27" s="4" t="str">
        <f>'NK 1 Jungen'!B9</f>
        <v>Janis-Luca</v>
      </c>
      <c r="C27" s="4" t="str">
        <f>'NK 1 Jungen'!C9</f>
        <v>TV Nelingen</v>
      </c>
      <c r="D27" s="4">
        <f>'NK 1 Jungen'!D9</f>
        <v>2007</v>
      </c>
      <c r="E27" s="6">
        <f>'NK 1 Jungen'!BS9</f>
        <v>179.875</v>
      </c>
      <c r="F27" s="472">
        <f>'NK 1 Jungen'!BT9</f>
        <v>1</v>
      </c>
      <c r="G27" s="475">
        <v>4</v>
      </c>
    </row>
    <row r="28" spans="1:7" x14ac:dyDescent="0.25">
      <c r="A28" s="277" t="str">
        <f>'NK 1 Jungen'!A6</f>
        <v>Fuchs</v>
      </c>
      <c r="B28" s="4" t="str">
        <f>'NK 1 Jungen'!B6</f>
        <v>Moritz</v>
      </c>
      <c r="C28" s="4" t="str">
        <f>'NK 1 Jungen'!C6</f>
        <v>Munich Airriders</v>
      </c>
      <c r="D28" s="4">
        <f>'NK 1 Jungen'!D6</f>
        <v>2009</v>
      </c>
      <c r="E28" s="6">
        <f>'NK 1 Jungen'!BS6</f>
        <v>178.04999999999998</v>
      </c>
      <c r="F28" s="472">
        <f>'NK 1 Jungen'!BT6</f>
        <v>1</v>
      </c>
      <c r="G28" s="475">
        <v>5</v>
      </c>
    </row>
    <row r="29" spans="1:7" x14ac:dyDescent="0.25">
      <c r="A29" s="277" t="str">
        <f>'NK 1 Jungen'!A11</f>
        <v>Striese</v>
      </c>
      <c r="B29" s="4" t="str">
        <f>'NK 1 Jungen'!B11</f>
        <v>Hendrik</v>
      </c>
      <c r="C29" s="4" t="str">
        <f>'NK 1 Jungen'!C11</f>
        <v>TGJ Salzgitter</v>
      </c>
      <c r="D29" s="4">
        <f>'NK 1 Jungen'!D11</f>
        <v>2007</v>
      </c>
      <c r="E29" s="6">
        <f>'NK 1 Jungen'!BS11</f>
        <v>176.8</v>
      </c>
      <c r="F29" s="4">
        <f>'NK 1 Jungen'!BT11</f>
        <v>0</v>
      </c>
      <c r="G29" s="475">
        <v>6</v>
      </c>
    </row>
    <row r="30" spans="1:7" x14ac:dyDescent="0.25">
      <c r="A30" s="277" t="str">
        <f>'NK 1 Jungen'!A7</f>
        <v>Kitz</v>
      </c>
      <c r="B30" s="4" t="str">
        <f>'NK 1 Jungen'!B7</f>
        <v>Konrad</v>
      </c>
      <c r="C30" s="4" t="str">
        <f>'NK 1 Jungen'!C7</f>
        <v>Eintracht Frankfurt</v>
      </c>
      <c r="D30" s="4">
        <f>'NK 1 Jungen'!D7</f>
        <v>2009</v>
      </c>
      <c r="E30" s="6">
        <f>'NK 1 Jungen'!BS7</f>
        <v>170.05500000000001</v>
      </c>
      <c r="F30" s="525">
        <f>'NK 1 Jungen'!BT4</f>
        <v>0</v>
      </c>
      <c r="G30" s="475">
        <v>7</v>
      </c>
    </row>
    <row r="31" spans="1:7" x14ac:dyDescent="0.25">
      <c r="A31" s="277" t="str">
        <f>'NK 1 Jungen'!A12</f>
        <v>Kern</v>
      </c>
      <c r="B31" s="4" t="str">
        <f>'NK 1 Jungen'!B12</f>
        <v>Pascal</v>
      </c>
      <c r="C31" s="4" t="str">
        <f>'NK 1 Jungen'!C12</f>
        <v>SKV Mörfelden</v>
      </c>
      <c r="D31" s="4">
        <f>'NK 1 Jungen'!D12</f>
        <v>2008</v>
      </c>
      <c r="E31" s="6">
        <f>'NK 1 Jungen'!BS12</f>
        <v>162.51499999999999</v>
      </c>
      <c r="F31" s="525">
        <f>'NK 1 Jungen'!BT5</f>
        <v>0</v>
      </c>
      <c r="G31" s="475">
        <v>8</v>
      </c>
    </row>
    <row r="32" spans="1:7" x14ac:dyDescent="0.25">
      <c r="A32" s="277" t="s">
        <v>192</v>
      </c>
      <c r="B32" s="4" t="s">
        <v>108</v>
      </c>
      <c r="C32" s="4"/>
      <c r="D32" s="4">
        <v>2010</v>
      </c>
      <c r="E32" s="6">
        <f>'NK 1 Jungen'!BS5</f>
        <v>125.69999999999999</v>
      </c>
      <c r="F32" s="4">
        <f>'NK 1 Jungen'!BT7</f>
        <v>0</v>
      </c>
      <c r="G32" s="475">
        <v>9</v>
      </c>
    </row>
    <row r="33" spans="1:7" ht="15.75" thickBot="1" x14ac:dyDescent="0.3">
      <c r="A33" s="476" t="s">
        <v>192</v>
      </c>
      <c r="B33" s="477" t="s">
        <v>193</v>
      </c>
      <c r="C33" s="477"/>
      <c r="D33" s="477">
        <v>2010</v>
      </c>
      <c r="E33" s="478">
        <f>'NK 1 Jungen'!BS4</f>
        <v>122.355</v>
      </c>
      <c r="F33" s="477">
        <f>'NK 1 Jungen'!BT12</f>
        <v>0</v>
      </c>
      <c r="G33" s="475">
        <v>10</v>
      </c>
    </row>
  </sheetData>
  <sortState ref="A29:E33">
    <sortCondition descending="1" ref="E29:E33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NK 1 Mädchen</vt:lpstr>
      <vt:lpstr>Ranking Mädchen</vt:lpstr>
      <vt:lpstr>NK 1 Jungen</vt:lpstr>
      <vt:lpstr>Ranking Jungen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Marquardt</dc:creator>
  <cp:lastModifiedBy>Uwe Marquardt</cp:lastModifiedBy>
  <dcterms:created xsi:type="dcterms:W3CDTF">2021-05-23T14:54:12Z</dcterms:created>
  <dcterms:modified xsi:type="dcterms:W3CDTF">2021-12-15T13:59:53Z</dcterms:modified>
</cp:coreProperties>
</file>