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tbonline-my.sharepoint.com/personal/emiliia_hristova_dtb_de/Documents/Desktop/"/>
    </mc:Choice>
  </mc:AlternateContent>
  <xr:revisionPtr revIDLastSave="0" documentId="14_{F203D07F-C4A3-458B-A3CE-DDD45FE7ECC6}" xr6:coauthVersionLast="47" xr6:coauthVersionMax="47" xr10:uidLastSave="{00000000-0000-0000-0000-000000000000}"/>
  <bookViews>
    <workbookView xWindow="-108" yWindow="-108" windowWidth="23256" windowHeight="12576" xr2:uid="{00000000-000D-0000-FFFF-FFFF00000000}"/>
  </bookViews>
  <sheets>
    <sheet name="WAGC ml" sheetId="4" r:id="rId1"/>
    <sheet name="WAGC wbl"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9" i="1" l="1"/>
  <c r="DV14" i="4"/>
  <c r="DU14" i="4"/>
  <c r="DT14" i="4"/>
  <c r="DS14" i="4"/>
  <c r="DR14" i="4"/>
  <c r="DQ14" i="4"/>
  <c r="DP14" i="4"/>
  <c r="DO14" i="4"/>
  <c r="DN14" i="4"/>
  <c r="DM14" i="4"/>
  <c r="DL14" i="4"/>
  <c r="DK14" i="4"/>
  <c r="DJ14" i="4"/>
  <c r="DI14" i="4"/>
  <c r="DH14" i="4"/>
  <c r="DG14" i="4"/>
  <c r="DF14" i="4"/>
  <c r="DE14" i="4"/>
  <c r="DD14" i="4"/>
  <c r="DC14" i="4"/>
  <c r="DB14" i="4"/>
  <c r="DA14" i="4"/>
  <c r="CZ14" i="4"/>
  <c r="CY14" i="4"/>
  <c r="CX14" i="4"/>
  <c r="CW14" i="4"/>
  <c r="CV14" i="4"/>
  <c r="CU14" i="4"/>
  <c r="CT14" i="4"/>
  <c r="CS14" i="4"/>
  <c r="CR14" i="4"/>
  <c r="CQ14" i="4"/>
  <c r="CP14" i="4"/>
  <c r="CO14" i="4"/>
  <c r="CN14" i="4"/>
  <c r="CM14" i="4"/>
  <c r="CL14" i="4"/>
  <c r="CK14" i="4"/>
  <c r="CJ14" i="4"/>
  <c r="CI14" i="4"/>
  <c r="CH14" i="4"/>
  <c r="CG14" i="4"/>
  <c r="CF14" i="4"/>
  <c r="CE14" i="4"/>
  <c r="CD14" i="4"/>
  <c r="CC14" i="4"/>
  <c r="CB14" i="4"/>
  <c r="CA14" i="4"/>
  <c r="BZ14" i="4"/>
  <c r="BY14" i="4"/>
  <c r="BX14" i="4"/>
  <c r="BW14" i="4"/>
  <c r="BV14" i="4"/>
  <c r="BU14" i="4"/>
  <c r="BT14" i="4"/>
  <c r="BS14" i="4"/>
  <c r="BR14" i="4"/>
  <c r="BQ14" i="4"/>
  <c r="BP14" i="4"/>
  <c r="BO14" i="4"/>
  <c r="BN14" i="4"/>
  <c r="BM14" i="4"/>
  <c r="BL14" i="4"/>
  <c r="BK14" i="4"/>
  <c r="BJ14" i="4"/>
  <c r="BI14" i="4"/>
  <c r="BH14" i="4"/>
  <c r="BG14" i="4"/>
  <c r="BF14" i="4"/>
  <c r="BE14" i="4"/>
  <c r="AK47" i="4"/>
  <c r="AK46" i="4"/>
  <c r="AK45" i="4"/>
  <c r="AK44" i="4"/>
  <c r="AK41" i="4"/>
  <c r="AK43" i="4"/>
  <c r="AK42" i="4"/>
  <c r="AK38" i="4"/>
  <c r="AK39" i="4"/>
  <c r="AK40" i="4"/>
  <c r="AK34" i="4"/>
  <c r="AK33" i="4"/>
  <c r="AK32" i="4"/>
  <c r="AK31" i="4"/>
  <c r="AK30" i="4"/>
  <c r="AK29" i="4"/>
  <c r="AK28" i="4"/>
  <c r="AK27" i="4"/>
  <c r="AK26" i="4"/>
  <c r="AK22" i="4"/>
  <c r="AK21" i="4"/>
  <c r="AK20" i="4"/>
  <c r="AK19" i="4"/>
  <c r="AK18" i="4"/>
  <c r="AK17" i="4"/>
  <c r="AK16" i="4"/>
  <c r="AK15" i="4"/>
  <c r="AK14" i="4"/>
  <c r="AK13" i="4"/>
  <c r="AK9" i="4"/>
  <c r="AK8" i="4"/>
  <c r="AK7" i="4"/>
  <c r="AK6" i="4"/>
  <c r="AK5" i="4"/>
  <c r="BF14" i="1"/>
  <c r="BE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AK48" i="1"/>
  <c r="AK47" i="1"/>
  <c r="AK44" i="1"/>
  <c r="AK46" i="1"/>
  <c r="AK45" i="1"/>
  <c r="AK43" i="1"/>
  <c r="AK42" i="1"/>
  <c r="AK41" i="1"/>
  <c r="AK40" i="1"/>
  <c r="AK39" i="1"/>
  <c r="AK38" i="1"/>
  <c r="AK34" i="1"/>
  <c r="AK33" i="1"/>
  <c r="AK32" i="1"/>
  <c r="AK30" i="1"/>
  <c r="AK31" i="1"/>
  <c r="AK28" i="1"/>
  <c r="AK29" i="1"/>
  <c r="AK27" i="1"/>
  <c r="AK26" i="1"/>
  <c r="AK22" i="1"/>
  <c r="AK20" i="1"/>
  <c r="AK21" i="1"/>
  <c r="AK19" i="1"/>
  <c r="AK18" i="1"/>
  <c r="AK17" i="1"/>
  <c r="AK16" i="1"/>
  <c r="AK15" i="1"/>
  <c r="AK14" i="1"/>
  <c r="AK13" i="1"/>
  <c r="AK9" i="1"/>
  <c r="AK8" i="1"/>
  <c r="AK7" i="1"/>
  <c r="AK5" i="1"/>
  <c r="AK6" i="1"/>
  <c r="CN17" i="4"/>
  <c r="CN16" i="4"/>
  <c r="CM16" i="4"/>
  <c r="CN15" i="4"/>
  <c r="CM15" i="4"/>
  <c r="CN13" i="4"/>
  <c r="CM13" i="4"/>
  <c r="CN12" i="4"/>
  <c r="CM12" i="4"/>
  <c r="CN11" i="4"/>
  <c r="CM11" i="4"/>
  <c r="CN10" i="4"/>
  <c r="CM10" i="4"/>
  <c r="CN9" i="4"/>
  <c r="CM9" i="4"/>
  <c r="CN8" i="4"/>
  <c r="CM8" i="4"/>
  <c r="CL17" i="4"/>
  <c r="CL16" i="4"/>
  <c r="CL15" i="4"/>
  <c r="CK15" i="4"/>
  <c r="CL13" i="4"/>
  <c r="CK13" i="4"/>
  <c r="CL12" i="4"/>
  <c r="CK12" i="4"/>
  <c r="CL11" i="4"/>
  <c r="CK11" i="4"/>
  <c r="CL10" i="4"/>
  <c r="CK10" i="4"/>
  <c r="CL9" i="4"/>
  <c r="CL8" i="4"/>
  <c r="CJ17" i="4"/>
  <c r="CJ16" i="4"/>
  <c r="CI16" i="4"/>
  <c r="CJ15" i="4"/>
  <c r="CI15" i="4"/>
  <c r="CJ13" i="4"/>
  <c r="CI13" i="4"/>
  <c r="CJ12" i="4"/>
  <c r="CI12" i="4"/>
  <c r="CJ11" i="4"/>
  <c r="CI11" i="4"/>
  <c r="CJ10" i="4"/>
  <c r="CJ9" i="4"/>
  <c r="CJ8" i="4"/>
  <c r="CI8" i="4"/>
  <c r="BX17" i="4"/>
  <c r="BW17" i="4"/>
  <c r="BX16" i="4"/>
  <c r="BW16" i="4"/>
  <c r="BX15" i="4"/>
  <c r="BW15" i="4"/>
  <c r="BX13" i="4"/>
  <c r="BW13" i="4"/>
  <c r="BX12" i="4"/>
  <c r="BW12" i="4"/>
  <c r="BX11" i="4"/>
  <c r="BX10" i="4"/>
  <c r="BX9" i="4"/>
  <c r="BX8" i="4"/>
  <c r="BW8" i="4"/>
  <c r="BV17" i="4"/>
  <c r="BU17" i="4"/>
  <c r="BV16" i="4"/>
  <c r="BU16" i="4"/>
  <c r="BV15" i="4"/>
  <c r="BU15" i="4"/>
  <c r="BV13" i="4"/>
  <c r="BU13" i="4"/>
  <c r="BV12" i="4"/>
  <c r="BU12" i="4"/>
  <c r="BV11" i="4"/>
  <c r="BU11" i="4"/>
  <c r="BV10" i="4"/>
  <c r="BV9" i="4"/>
  <c r="BV8" i="4"/>
  <c r="BU8" i="4"/>
  <c r="BT17" i="4"/>
  <c r="BS17" i="4"/>
  <c r="BT16" i="4"/>
  <c r="BS16" i="4"/>
  <c r="BT15" i="4"/>
  <c r="BS15" i="4"/>
  <c r="BT13" i="4"/>
  <c r="BT12" i="4"/>
  <c r="BT11" i="4"/>
  <c r="BS11" i="4"/>
  <c r="BT10" i="4"/>
  <c r="BS10" i="4"/>
  <c r="BT9" i="4"/>
  <c r="BT8" i="4"/>
  <c r="BS8" i="4"/>
  <c r="BR17" i="4"/>
  <c r="BQ17" i="4"/>
  <c r="BR16" i="4"/>
  <c r="BQ16" i="4"/>
  <c r="BR15" i="4"/>
  <c r="BQ15" i="4"/>
  <c r="BR13" i="4"/>
  <c r="BR12" i="4"/>
  <c r="BR11" i="4"/>
  <c r="BQ11" i="4"/>
  <c r="BR10" i="4"/>
  <c r="BQ10" i="4"/>
  <c r="BR9" i="4"/>
  <c r="BR8" i="4"/>
  <c r="BQ8" i="4"/>
  <c r="AW47" i="4"/>
  <c r="AT47" i="4"/>
  <c r="AQ47" i="4"/>
  <c r="AN47" i="4"/>
  <c r="AH47" i="4"/>
  <c r="AE47" i="4"/>
  <c r="AB47" i="4"/>
  <c r="Y47" i="4"/>
  <c r="V47" i="4"/>
  <c r="S47" i="4"/>
  <c r="P47" i="4"/>
  <c r="M47" i="4"/>
  <c r="J47" i="4"/>
  <c r="G47" i="4"/>
  <c r="AW46" i="4"/>
  <c r="AT46" i="4"/>
  <c r="AQ46" i="4"/>
  <c r="AN46" i="4"/>
  <c r="AH46" i="4"/>
  <c r="AE46" i="4"/>
  <c r="AB46" i="4"/>
  <c r="Y46" i="4"/>
  <c r="V46" i="4"/>
  <c r="S46" i="4"/>
  <c r="P46" i="4"/>
  <c r="M46" i="4"/>
  <c r="J46" i="4"/>
  <c r="G46" i="4"/>
  <c r="AW45" i="4"/>
  <c r="AT45" i="4"/>
  <c r="AQ45" i="4"/>
  <c r="AN45" i="4"/>
  <c r="AH45" i="4"/>
  <c r="AE45" i="4"/>
  <c r="AB45" i="4"/>
  <c r="Y45" i="4"/>
  <c r="V45" i="4"/>
  <c r="S45" i="4"/>
  <c r="P45" i="4"/>
  <c r="M45" i="4"/>
  <c r="J45" i="4"/>
  <c r="G45" i="4"/>
  <c r="AW44" i="4"/>
  <c r="AT44" i="4"/>
  <c r="AQ44" i="4"/>
  <c r="AN44" i="4"/>
  <c r="AH44" i="4"/>
  <c r="AE44" i="4"/>
  <c r="AB44" i="4"/>
  <c r="Y44" i="4"/>
  <c r="V44" i="4"/>
  <c r="S44" i="4"/>
  <c r="P44" i="4"/>
  <c r="M44" i="4"/>
  <c r="J44" i="4"/>
  <c r="G44" i="4"/>
  <c r="AW41" i="4"/>
  <c r="AT41" i="4"/>
  <c r="AQ41" i="4"/>
  <c r="AN41" i="4"/>
  <c r="AH41" i="4"/>
  <c r="AE41" i="4"/>
  <c r="AB41" i="4"/>
  <c r="Y41" i="4"/>
  <c r="V41" i="4"/>
  <c r="S41" i="4"/>
  <c r="P41" i="4"/>
  <c r="M41" i="4"/>
  <c r="J41" i="4"/>
  <c r="G41" i="4"/>
  <c r="AW43" i="4"/>
  <c r="AT43" i="4"/>
  <c r="AQ43" i="4"/>
  <c r="AN43" i="4"/>
  <c r="AH43" i="4"/>
  <c r="AE43" i="4"/>
  <c r="AB43" i="4"/>
  <c r="Y43" i="4"/>
  <c r="V43" i="4"/>
  <c r="S43" i="4"/>
  <c r="P43" i="4"/>
  <c r="M43" i="4"/>
  <c r="J43" i="4"/>
  <c r="G43" i="4"/>
  <c r="AW42" i="4"/>
  <c r="AT42" i="4"/>
  <c r="AQ42" i="4"/>
  <c r="AN42" i="4"/>
  <c r="AH42" i="4"/>
  <c r="AE42" i="4"/>
  <c r="AB42" i="4"/>
  <c r="Y42" i="4"/>
  <c r="V42" i="4"/>
  <c r="S42" i="4"/>
  <c r="P42" i="4"/>
  <c r="M42" i="4"/>
  <c r="J42" i="4"/>
  <c r="G42" i="4"/>
  <c r="AW38" i="4"/>
  <c r="AT38" i="4"/>
  <c r="AQ38" i="4"/>
  <c r="AN38" i="4"/>
  <c r="AH38" i="4"/>
  <c r="AE38" i="4"/>
  <c r="AB38" i="4"/>
  <c r="Y38" i="4"/>
  <c r="V38" i="4"/>
  <c r="S38" i="4"/>
  <c r="P38" i="4"/>
  <c r="M38" i="4"/>
  <c r="J38" i="4"/>
  <c r="G38" i="4"/>
  <c r="AW39" i="4"/>
  <c r="AT39" i="4"/>
  <c r="AQ39" i="4"/>
  <c r="AN39" i="4"/>
  <c r="AH39" i="4"/>
  <c r="AE39" i="4"/>
  <c r="AB39" i="4"/>
  <c r="Y39" i="4"/>
  <c r="V39" i="4"/>
  <c r="S39" i="4"/>
  <c r="P39" i="4"/>
  <c r="M39" i="4"/>
  <c r="J39" i="4"/>
  <c r="G39" i="4"/>
  <c r="AW40" i="4"/>
  <c r="AT40" i="4"/>
  <c r="AQ40" i="4"/>
  <c r="AN40" i="4"/>
  <c r="AH40" i="4"/>
  <c r="AE40" i="4"/>
  <c r="AB40" i="4"/>
  <c r="Y40" i="4"/>
  <c r="V40" i="4"/>
  <c r="S40" i="4"/>
  <c r="P40" i="4"/>
  <c r="M40" i="4"/>
  <c r="J40" i="4"/>
  <c r="G40" i="4"/>
  <c r="AW34" i="4"/>
  <c r="AT34" i="4"/>
  <c r="AQ34" i="4"/>
  <c r="AN34" i="4"/>
  <c r="AH34" i="4"/>
  <c r="AE34" i="4"/>
  <c r="AB34" i="4"/>
  <c r="Y34" i="4"/>
  <c r="V34" i="4"/>
  <c r="S34" i="4"/>
  <c r="P34" i="4"/>
  <c r="M34" i="4"/>
  <c r="J34" i="4"/>
  <c r="G34" i="4"/>
  <c r="AW33" i="4"/>
  <c r="AT33" i="4"/>
  <c r="AQ33" i="4"/>
  <c r="AN33" i="4"/>
  <c r="AH33" i="4"/>
  <c r="AE33" i="4"/>
  <c r="AB33" i="4"/>
  <c r="Y33" i="4"/>
  <c r="V33" i="4"/>
  <c r="S33" i="4"/>
  <c r="P33" i="4"/>
  <c r="M33" i="4"/>
  <c r="J33" i="4"/>
  <c r="G33" i="4"/>
  <c r="AW32" i="4"/>
  <c r="AT32" i="4"/>
  <c r="AQ32" i="4"/>
  <c r="AN32" i="4"/>
  <c r="AH32" i="4"/>
  <c r="AE32" i="4"/>
  <c r="AB32" i="4"/>
  <c r="Y32" i="4"/>
  <c r="V32" i="4"/>
  <c r="S32" i="4"/>
  <c r="P32" i="4"/>
  <c r="M32" i="4"/>
  <c r="J32" i="4"/>
  <c r="G32" i="4"/>
  <c r="AW31" i="4"/>
  <c r="AT31" i="4"/>
  <c r="AQ31" i="4"/>
  <c r="AN31" i="4"/>
  <c r="AH31" i="4"/>
  <c r="AE31" i="4"/>
  <c r="AB31" i="4"/>
  <c r="Y31" i="4"/>
  <c r="V31" i="4"/>
  <c r="S31" i="4"/>
  <c r="P31" i="4"/>
  <c r="M31" i="4"/>
  <c r="J31" i="4"/>
  <c r="G31" i="4"/>
  <c r="AW30" i="4"/>
  <c r="AT30" i="4"/>
  <c r="AQ30" i="4"/>
  <c r="AN30" i="4"/>
  <c r="AH30" i="4"/>
  <c r="AE30" i="4"/>
  <c r="AB30" i="4"/>
  <c r="Y30" i="4"/>
  <c r="V30" i="4"/>
  <c r="S30" i="4"/>
  <c r="P30" i="4"/>
  <c r="M30" i="4"/>
  <c r="J30" i="4"/>
  <c r="G30" i="4"/>
  <c r="AW29" i="4"/>
  <c r="AT29" i="4"/>
  <c r="AQ29" i="4"/>
  <c r="AN29" i="4"/>
  <c r="AH29" i="4"/>
  <c r="AE29" i="4"/>
  <c r="AB29" i="4"/>
  <c r="Y29" i="4"/>
  <c r="V29" i="4"/>
  <c r="S29" i="4"/>
  <c r="P29" i="4"/>
  <c r="M29" i="4"/>
  <c r="J29" i="4"/>
  <c r="G29" i="4"/>
  <c r="AW28" i="4"/>
  <c r="AT28" i="4"/>
  <c r="AQ28" i="4"/>
  <c r="AN28" i="4"/>
  <c r="AH28" i="4"/>
  <c r="AE28" i="4"/>
  <c r="AB28" i="4"/>
  <c r="Y28" i="4"/>
  <c r="V28" i="4"/>
  <c r="S28" i="4"/>
  <c r="P28" i="4"/>
  <c r="M28" i="4"/>
  <c r="J28" i="4"/>
  <c r="G28" i="4"/>
  <c r="AW26" i="4"/>
  <c r="AT26" i="4"/>
  <c r="AQ26" i="4"/>
  <c r="AN26" i="4"/>
  <c r="AH26" i="4"/>
  <c r="AE26" i="4"/>
  <c r="AB26" i="4"/>
  <c r="Y26" i="4"/>
  <c r="V26" i="4"/>
  <c r="S26" i="4"/>
  <c r="P26" i="4"/>
  <c r="M26" i="4"/>
  <c r="J26" i="4"/>
  <c r="G26" i="4"/>
  <c r="AW27" i="4"/>
  <c r="AT27" i="4"/>
  <c r="AQ27" i="4"/>
  <c r="AN27" i="4"/>
  <c r="AH27" i="4"/>
  <c r="AE27" i="4"/>
  <c r="AB27" i="4"/>
  <c r="Y27" i="4"/>
  <c r="V27" i="4"/>
  <c r="S27" i="4"/>
  <c r="P27" i="4"/>
  <c r="M27" i="4"/>
  <c r="J27" i="4"/>
  <c r="G27" i="4"/>
  <c r="AW22" i="4"/>
  <c r="AT22" i="4"/>
  <c r="AQ22" i="4"/>
  <c r="AN22" i="4"/>
  <c r="AH22" i="4"/>
  <c r="AE22" i="4"/>
  <c r="AB22" i="4"/>
  <c r="Y22" i="4"/>
  <c r="V22" i="4"/>
  <c r="S22" i="4"/>
  <c r="P22" i="4"/>
  <c r="M22" i="4"/>
  <c r="J22" i="4"/>
  <c r="G22" i="4"/>
  <c r="AW21" i="4"/>
  <c r="AT21" i="4"/>
  <c r="AQ21" i="4"/>
  <c r="AN21" i="4"/>
  <c r="AH21" i="4"/>
  <c r="AE21" i="4"/>
  <c r="AB21" i="4"/>
  <c r="Y21" i="4"/>
  <c r="V21" i="4"/>
  <c r="S21" i="4"/>
  <c r="P21" i="4"/>
  <c r="M21" i="4"/>
  <c r="J21" i="4"/>
  <c r="G21" i="4"/>
  <c r="AW20" i="4"/>
  <c r="AT20" i="4"/>
  <c r="AQ20" i="4"/>
  <c r="AN20" i="4"/>
  <c r="AH20" i="4"/>
  <c r="AE20" i="4"/>
  <c r="AB20" i="4"/>
  <c r="Y20" i="4"/>
  <c r="V20" i="4"/>
  <c r="S20" i="4"/>
  <c r="P20" i="4"/>
  <c r="M20" i="4"/>
  <c r="J20" i="4"/>
  <c r="G20" i="4"/>
  <c r="AW19" i="4"/>
  <c r="AT19" i="4"/>
  <c r="AQ19" i="4"/>
  <c r="AN19" i="4"/>
  <c r="AH19" i="4"/>
  <c r="AE19" i="4"/>
  <c r="AB19" i="4"/>
  <c r="Y19" i="4"/>
  <c r="V19" i="4"/>
  <c r="S19" i="4"/>
  <c r="P19" i="4"/>
  <c r="M19" i="4"/>
  <c r="J19" i="4"/>
  <c r="G19" i="4"/>
  <c r="AW18" i="4"/>
  <c r="AT18" i="4"/>
  <c r="AQ18" i="4"/>
  <c r="AN18" i="4"/>
  <c r="AH18" i="4"/>
  <c r="AE18" i="4"/>
  <c r="AB18" i="4"/>
  <c r="Y18" i="4"/>
  <c r="V18" i="4"/>
  <c r="S18" i="4"/>
  <c r="P18" i="4"/>
  <c r="M18" i="4"/>
  <c r="J18" i="4"/>
  <c r="G18" i="4"/>
  <c r="AW17" i="4"/>
  <c r="AT17" i="4"/>
  <c r="AQ17" i="4"/>
  <c r="AN17" i="4"/>
  <c r="AH17" i="4"/>
  <c r="AE17" i="4"/>
  <c r="AB17" i="4"/>
  <c r="Y17" i="4"/>
  <c r="V17" i="4"/>
  <c r="S17" i="4"/>
  <c r="P17" i="4"/>
  <c r="M17" i="4"/>
  <c r="J17" i="4"/>
  <c r="G17" i="4"/>
  <c r="DV17" i="4"/>
  <c r="DU17" i="4"/>
  <c r="DT17" i="4"/>
  <c r="DS17" i="4"/>
  <c r="DR17" i="4"/>
  <c r="DQ17" i="4"/>
  <c r="DP17" i="4"/>
  <c r="DO17" i="4"/>
  <c r="DN17" i="4"/>
  <c r="DM17" i="4"/>
  <c r="DL17" i="4"/>
  <c r="DK17" i="4"/>
  <c r="DJ17" i="4"/>
  <c r="DI17" i="4"/>
  <c r="DH17" i="4"/>
  <c r="DG17" i="4"/>
  <c r="DF17" i="4"/>
  <c r="DE17" i="4"/>
  <c r="DD17" i="4"/>
  <c r="DC17" i="4"/>
  <c r="DB17" i="4"/>
  <c r="DA17" i="4"/>
  <c r="CZ17" i="4"/>
  <c r="CY17" i="4"/>
  <c r="CX17" i="4"/>
  <c r="CW17" i="4"/>
  <c r="CV17" i="4"/>
  <c r="CU17" i="4"/>
  <c r="CT17" i="4"/>
  <c r="CS17" i="4"/>
  <c r="CR17" i="4"/>
  <c r="CQ17" i="4"/>
  <c r="CP17" i="4"/>
  <c r="CO17" i="4"/>
  <c r="CM17" i="4"/>
  <c r="CK17" i="4"/>
  <c r="CI17" i="4"/>
  <c r="CH17" i="4"/>
  <c r="CG17" i="4"/>
  <c r="CF17" i="4"/>
  <c r="CE17" i="4"/>
  <c r="CD17" i="4"/>
  <c r="CC17" i="4"/>
  <c r="CB17" i="4"/>
  <c r="CA17" i="4"/>
  <c r="BZ17" i="4"/>
  <c r="BY17" i="4"/>
  <c r="BP17" i="4"/>
  <c r="BO17" i="4"/>
  <c r="BN17" i="4"/>
  <c r="BM17" i="4"/>
  <c r="BL17" i="4"/>
  <c r="BK17" i="4"/>
  <c r="BJ17" i="4"/>
  <c r="BI17" i="4"/>
  <c r="BH17" i="4"/>
  <c r="BG17" i="4"/>
  <c r="BF17" i="4"/>
  <c r="BE17" i="4"/>
  <c r="AW15" i="4"/>
  <c r="AT15" i="4"/>
  <c r="AQ15" i="4"/>
  <c r="AN15" i="4"/>
  <c r="AH15" i="4"/>
  <c r="AE15" i="4"/>
  <c r="AB15" i="4"/>
  <c r="Y15" i="4"/>
  <c r="V15" i="4"/>
  <c r="S15" i="4"/>
  <c r="P15" i="4"/>
  <c r="M15" i="4"/>
  <c r="J15" i="4"/>
  <c r="G15" i="4"/>
  <c r="DV16" i="4"/>
  <c r="DU16" i="4"/>
  <c r="DT16" i="4"/>
  <c r="DS16" i="4"/>
  <c r="DR16" i="4"/>
  <c r="DQ16" i="4"/>
  <c r="DP16" i="4"/>
  <c r="DO16" i="4"/>
  <c r="DN16" i="4"/>
  <c r="DM16" i="4"/>
  <c r="DL16" i="4"/>
  <c r="DK16" i="4"/>
  <c r="DJ16" i="4"/>
  <c r="DI16" i="4"/>
  <c r="DH16" i="4"/>
  <c r="DG16" i="4"/>
  <c r="DF16" i="4"/>
  <c r="DE16" i="4"/>
  <c r="DD16" i="4"/>
  <c r="DC16" i="4"/>
  <c r="DB16" i="4"/>
  <c r="DA16" i="4"/>
  <c r="CZ16" i="4"/>
  <c r="CY16" i="4"/>
  <c r="CX16" i="4"/>
  <c r="CW16" i="4"/>
  <c r="CV16" i="4"/>
  <c r="CU16" i="4"/>
  <c r="CT16" i="4"/>
  <c r="CS16" i="4"/>
  <c r="CR16" i="4"/>
  <c r="CQ16" i="4"/>
  <c r="CP16" i="4"/>
  <c r="CO16" i="4"/>
  <c r="CK16" i="4"/>
  <c r="CH16" i="4"/>
  <c r="CG16" i="4"/>
  <c r="CF16" i="4"/>
  <c r="CE16" i="4"/>
  <c r="CD16" i="4"/>
  <c r="CC16" i="4"/>
  <c r="CB16" i="4"/>
  <c r="CA16" i="4"/>
  <c r="BZ16" i="4"/>
  <c r="BY16" i="4"/>
  <c r="BP16" i="4"/>
  <c r="BO16" i="4"/>
  <c r="BN16" i="4"/>
  <c r="BM16" i="4"/>
  <c r="BL16" i="4"/>
  <c r="BK16" i="4"/>
  <c r="BJ16" i="4"/>
  <c r="BI16" i="4"/>
  <c r="BH16" i="4"/>
  <c r="BG16" i="4"/>
  <c r="BF16" i="4"/>
  <c r="BE16" i="4"/>
  <c r="AW16" i="4"/>
  <c r="AT16" i="4"/>
  <c r="AQ16" i="4"/>
  <c r="AN16" i="4"/>
  <c r="AH16" i="4"/>
  <c r="AE16" i="4"/>
  <c r="AB16" i="4"/>
  <c r="Y16" i="4"/>
  <c r="V16" i="4"/>
  <c r="S16" i="4"/>
  <c r="P16" i="4"/>
  <c r="M16" i="4"/>
  <c r="J16" i="4"/>
  <c r="G16" i="4"/>
  <c r="DV15" i="4"/>
  <c r="DU15" i="4"/>
  <c r="DT15" i="4"/>
  <c r="DS15" i="4"/>
  <c r="DR15" i="4"/>
  <c r="DQ15" i="4"/>
  <c r="DP15" i="4"/>
  <c r="DO15" i="4"/>
  <c r="DN15" i="4"/>
  <c r="DM15" i="4"/>
  <c r="DL15" i="4"/>
  <c r="DK15" i="4"/>
  <c r="DJ15" i="4"/>
  <c r="DI15" i="4"/>
  <c r="DH15" i="4"/>
  <c r="DG15" i="4"/>
  <c r="DF15" i="4"/>
  <c r="DE15" i="4"/>
  <c r="DD15" i="4"/>
  <c r="DC15" i="4"/>
  <c r="DB15" i="4"/>
  <c r="DA15" i="4"/>
  <c r="CZ15" i="4"/>
  <c r="CY15" i="4"/>
  <c r="CX15" i="4"/>
  <c r="CW15" i="4"/>
  <c r="CV15" i="4"/>
  <c r="CU15" i="4"/>
  <c r="CT15" i="4"/>
  <c r="CS15" i="4"/>
  <c r="CR15" i="4"/>
  <c r="CQ15" i="4"/>
  <c r="CP15" i="4"/>
  <c r="CO15" i="4"/>
  <c r="CH15" i="4"/>
  <c r="CG15" i="4"/>
  <c r="CF15" i="4"/>
  <c r="CE15" i="4"/>
  <c r="CD15" i="4"/>
  <c r="CC15" i="4"/>
  <c r="CB15" i="4"/>
  <c r="CA15" i="4"/>
  <c r="BZ15" i="4"/>
  <c r="BY15" i="4"/>
  <c r="BP15" i="4"/>
  <c r="BO15" i="4"/>
  <c r="BN15" i="4"/>
  <c r="BM15" i="4"/>
  <c r="BL15" i="4"/>
  <c r="BK15" i="4"/>
  <c r="BJ15" i="4"/>
  <c r="BI15" i="4"/>
  <c r="BH15" i="4"/>
  <c r="BG15" i="4"/>
  <c r="BF15" i="4"/>
  <c r="BE15" i="4"/>
  <c r="AW14" i="4"/>
  <c r="AT14" i="4"/>
  <c r="AQ14" i="4"/>
  <c r="AN14" i="4"/>
  <c r="AH14" i="4"/>
  <c r="AE14" i="4"/>
  <c r="AB14" i="4"/>
  <c r="Y14" i="4"/>
  <c r="V14" i="4"/>
  <c r="S14" i="4"/>
  <c r="P14" i="4"/>
  <c r="M14" i="4"/>
  <c r="J14" i="4"/>
  <c r="G14" i="4"/>
  <c r="DV13" i="4"/>
  <c r="DU13" i="4"/>
  <c r="DT13" i="4"/>
  <c r="DS13" i="4"/>
  <c r="DR13" i="4"/>
  <c r="DQ13" i="4"/>
  <c r="DP13" i="4"/>
  <c r="DO13" i="4"/>
  <c r="DN13" i="4"/>
  <c r="DM13" i="4"/>
  <c r="DL13" i="4"/>
  <c r="DK13" i="4"/>
  <c r="DJ13" i="4"/>
  <c r="DI13" i="4"/>
  <c r="DH13" i="4"/>
  <c r="DG13" i="4"/>
  <c r="DF13" i="4"/>
  <c r="DE13" i="4"/>
  <c r="DD13" i="4"/>
  <c r="DC13" i="4"/>
  <c r="DB13" i="4"/>
  <c r="DA13" i="4"/>
  <c r="CZ13" i="4"/>
  <c r="CY13" i="4"/>
  <c r="CX13" i="4"/>
  <c r="CW13" i="4"/>
  <c r="CV13" i="4"/>
  <c r="CU13" i="4"/>
  <c r="CT13" i="4"/>
  <c r="CS13" i="4"/>
  <c r="CR13" i="4"/>
  <c r="CQ13" i="4"/>
  <c r="CP13" i="4"/>
  <c r="CO13" i="4"/>
  <c r="CH13" i="4"/>
  <c r="CG13" i="4"/>
  <c r="CF13" i="4"/>
  <c r="CE13" i="4"/>
  <c r="CD13" i="4"/>
  <c r="CC13" i="4"/>
  <c r="CB13" i="4"/>
  <c r="CA13" i="4"/>
  <c r="BZ13" i="4"/>
  <c r="BY13" i="4"/>
  <c r="BS13" i="4"/>
  <c r="BQ13" i="4"/>
  <c r="BP13" i="4"/>
  <c r="BO13" i="4"/>
  <c r="BN13" i="4"/>
  <c r="BM13" i="4"/>
  <c r="BL13" i="4"/>
  <c r="BK13" i="4"/>
  <c r="BJ13" i="4"/>
  <c r="BI13" i="4"/>
  <c r="BH13" i="4"/>
  <c r="BG13" i="4"/>
  <c r="BF13" i="4"/>
  <c r="BE13" i="4"/>
  <c r="AW13" i="4"/>
  <c r="AT13" i="4"/>
  <c r="AQ13" i="4"/>
  <c r="AN13" i="4"/>
  <c r="AH13" i="4"/>
  <c r="AE13" i="4"/>
  <c r="AB13" i="4"/>
  <c r="Y13" i="4"/>
  <c r="V13" i="4"/>
  <c r="S13" i="4"/>
  <c r="P13" i="4"/>
  <c r="M13" i="4"/>
  <c r="J13" i="4"/>
  <c r="G13" i="4"/>
  <c r="DV12" i="4"/>
  <c r="DU12" i="4"/>
  <c r="DT12" i="4"/>
  <c r="DS12" i="4"/>
  <c r="DR12" i="4"/>
  <c r="DQ12" i="4"/>
  <c r="DP12" i="4"/>
  <c r="DO12" i="4"/>
  <c r="DN12" i="4"/>
  <c r="DM12" i="4"/>
  <c r="DL12" i="4"/>
  <c r="DK12" i="4"/>
  <c r="DJ12" i="4"/>
  <c r="DI12" i="4"/>
  <c r="DH12" i="4"/>
  <c r="DG12" i="4"/>
  <c r="DF12" i="4"/>
  <c r="DE12" i="4"/>
  <c r="DD12" i="4"/>
  <c r="DC12" i="4"/>
  <c r="DB12" i="4"/>
  <c r="DA12" i="4"/>
  <c r="CZ12" i="4"/>
  <c r="CY12" i="4"/>
  <c r="CX12" i="4"/>
  <c r="CW12" i="4"/>
  <c r="CV12" i="4"/>
  <c r="CU12" i="4"/>
  <c r="CT12" i="4"/>
  <c r="CS12" i="4"/>
  <c r="CR12" i="4"/>
  <c r="CQ12" i="4"/>
  <c r="CP12" i="4"/>
  <c r="CO12" i="4"/>
  <c r="CH12" i="4"/>
  <c r="CG12" i="4"/>
  <c r="CF12" i="4"/>
  <c r="CE12" i="4"/>
  <c r="CD12" i="4"/>
  <c r="CC12" i="4"/>
  <c r="CB12" i="4"/>
  <c r="CA12" i="4"/>
  <c r="BZ12" i="4"/>
  <c r="BY12" i="4"/>
  <c r="BS12" i="4"/>
  <c r="BQ12" i="4"/>
  <c r="BP12" i="4"/>
  <c r="BO12" i="4"/>
  <c r="BN12" i="4"/>
  <c r="BM12" i="4"/>
  <c r="BL12" i="4"/>
  <c r="BK12" i="4"/>
  <c r="BJ12" i="4"/>
  <c r="BI12" i="4"/>
  <c r="BH12" i="4"/>
  <c r="BG12" i="4"/>
  <c r="BF12" i="4"/>
  <c r="BE12" i="4"/>
  <c r="DV11" i="4"/>
  <c r="DU11" i="4"/>
  <c r="DT11" i="4"/>
  <c r="DS11" i="4"/>
  <c r="DR11" i="4"/>
  <c r="DQ11" i="4"/>
  <c r="DP11" i="4"/>
  <c r="DO11" i="4"/>
  <c r="DN11" i="4"/>
  <c r="DM11" i="4"/>
  <c r="DL11" i="4"/>
  <c r="DK11" i="4"/>
  <c r="DJ11" i="4"/>
  <c r="DI11" i="4"/>
  <c r="DH11" i="4"/>
  <c r="DG11" i="4"/>
  <c r="DF11" i="4"/>
  <c r="DE11" i="4"/>
  <c r="DD11" i="4"/>
  <c r="DC11" i="4"/>
  <c r="DB11" i="4"/>
  <c r="DA11" i="4"/>
  <c r="CZ11" i="4"/>
  <c r="CY11" i="4"/>
  <c r="CX11" i="4"/>
  <c r="CW11" i="4"/>
  <c r="CV11" i="4"/>
  <c r="CU11" i="4"/>
  <c r="CT11" i="4"/>
  <c r="CS11" i="4"/>
  <c r="CR11" i="4"/>
  <c r="CQ11" i="4"/>
  <c r="CP11" i="4"/>
  <c r="CO11" i="4"/>
  <c r="CH11" i="4"/>
  <c r="CG11" i="4"/>
  <c r="CF11" i="4"/>
  <c r="CE11" i="4"/>
  <c r="CD11" i="4"/>
  <c r="CC11" i="4"/>
  <c r="CB11" i="4"/>
  <c r="CA11" i="4"/>
  <c r="BZ11" i="4"/>
  <c r="BY11" i="4"/>
  <c r="BW11" i="4"/>
  <c r="BP11" i="4"/>
  <c r="BO11" i="4"/>
  <c r="BN11" i="4"/>
  <c r="BM11" i="4"/>
  <c r="BL11" i="4"/>
  <c r="BK11" i="4"/>
  <c r="BJ11" i="4"/>
  <c r="BI11" i="4"/>
  <c r="BH11" i="4"/>
  <c r="BG11" i="4"/>
  <c r="BF11" i="4"/>
  <c r="BE11" i="4"/>
  <c r="DV10" i="4"/>
  <c r="DU10" i="4"/>
  <c r="DT10" i="4"/>
  <c r="DS10" i="4"/>
  <c r="DR10" i="4"/>
  <c r="DQ10" i="4"/>
  <c r="DP10" i="4"/>
  <c r="DO10" i="4"/>
  <c r="DN10" i="4"/>
  <c r="DM10" i="4"/>
  <c r="DL10" i="4"/>
  <c r="DK10" i="4"/>
  <c r="DJ10" i="4"/>
  <c r="DI10" i="4"/>
  <c r="DH10" i="4"/>
  <c r="DG10" i="4"/>
  <c r="DF10" i="4"/>
  <c r="DE10" i="4"/>
  <c r="DD10" i="4"/>
  <c r="DC10" i="4"/>
  <c r="DB10" i="4"/>
  <c r="DA10" i="4"/>
  <c r="CZ10" i="4"/>
  <c r="CY10" i="4"/>
  <c r="CX10" i="4"/>
  <c r="CW10" i="4"/>
  <c r="CV10" i="4"/>
  <c r="CU10" i="4"/>
  <c r="CT10" i="4"/>
  <c r="CS10" i="4"/>
  <c r="CR10" i="4"/>
  <c r="CQ10" i="4"/>
  <c r="CP10" i="4"/>
  <c r="CO10" i="4"/>
  <c r="CI10" i="4"/>
  <c r="CH10" i="4"/>
  <c r="CG10" i="4"/>
  <c r="CF10" i="4"/>
  <c r="CE10" i="4"/>
  <c r="CD10" i="4"/>
  <c r="CC10" i="4"/>
  <c r="CB10" i="4"/>
  <c r="CA10" i="4"/>
  <c r="BZ10" i="4"/>
  <c r="BY10" i="4"/>
  <c r="BW10" i="4"/>
  <c r="BU10" i="4"/>
  <c r="BP10" i="4"/>
  <c r="BO10" i="4"/>
  <c r="BN10" i="4"/>
  <c r="BM10" i="4"/>
  <c r="BL10" i="4"/>
  <c r="BK10" i="4"/>
  <c r="BJ10" i="4"/>
  <c r="BI10" i="4"/>
  <c r="BH10" i="4"/>
  <c r="BG10" i="4"/>
  <c r="BF10" i="4"/>
  <c r="BE10" i="4"/>
  <c r="DV9" i="4"/>
  <c r="DU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P9" i="4"/>
  <c r="CO9" i="4"/>
  <c r="CK9" i="4"/>
  <c r="CI9" i="4"/>
  <c r="CH9" i="4"/>
  <c r="CG9" i="4"/>
  <c r="CF9" i="4"/>
  <c r="CE9" i="4"/>
  <c r="CD9" i="4"/>
  <c r="CC9" i="4"/>
  <c r="CB9" i="4"/>
  <c r="CA9" i="4"/>
  <c r="BZ9" i="4"/>
  <c r="BY9" i="4"/>
  <c r="BW9" i="4"/>
  <c r="BU9" i="4"/>
  <c r="BS9" i="4"/>
  <c r="BQ9" i="4"/>
  <c r="BP9" i="4"/>
  <c r="BO9" i="4"/>
  <c r="BN9" i="4"/>
  <c r="BM9" i="4"/>
  <c r="BL9" i="4"/>
  <c r="BK9" i="4"/>
  <c r="BJ9" i="4"/>
  <c r="BI9" i="4"/>
  <c r="BH9" i="4"/>
  <c r="BG9" i="4"/>
  <c r="BF9" i="4"/>
  <c r="BE9" i="4"/>
  <c r="AW9" i="4"/>
  <c r="AT9" i="4"/>
  <c r="AQ9" i="4"/>
  <c r="AN9" i="4"/>
  <c r="AH9" i="4"/>
  <c r="AE9" i="4"/>
  <c r="AB9" i="4"/>
  <c r="Y9" i="4"/>
  <c r="V9" i="4"/>
  <c r="S9" i="4"/>
  <c r="P9" i="4"/>
  <c r="M9" i="4"/>
  <c r="J9" i="4"/>
  <c r="G9" i="4"/>
  <c r="DV8" i="4"/>
  <c r="DU8" i="4"/>
  <c r="DT8" i="4"/>
  <c r="DS8" i="4"/>
  <c r="DR8" i="4"/>
  <c r="DQ8" i="4"/>
  <c r="DP8" i="4"/>
  <c r="DO8" i="4"/>
  <c r="DN8" i="4"/>
  <c r="DM8" i="4"/>
  <c r="DL8" i="4"/>
  <c r="DK8" i="4"/>
  <c r="DJ8" i="4"/>
  <c r="DI8" i="4"/>
  <c r="DH8" i="4"/>
  <c r="DG8" i="4"/>
  <c r="DF8" i="4"/>
  <c r="DE8" i="4"/>
  <c r="DD8" i="4"/>
  <c r="DC8" i="4"/>
  <c r="DB8" i="4"/>
  <c r="DA8" i="4"/>
  <c r="CZ8" i="4"/>
  <c r="CY8" i="4"/>
  <c r="CX8" i="4"/>
  <c r="CW8" i="4"/>
  <c r="CV8" i="4"/>
  <c r="CU8" i="4"/>
  <c r="CT8" i="4"/>
  <c r="CS8" i="4"/>
  <c r="CR8" i="4"/>
  <c r="CQ8" i="4"/>
  <c r="CP8" i="4"/>
  <c r="CO8" i="4"/>
  <c r="CK8" i="4"/>
  <c r="CH8" i="4"/>
  <c r="CG8" i="4"/>
  <c r="CF8" i="4"/>
  <c r="CE8" i="4"/>
  <c r="CD8" i="4"/>
  <c r="CC8" i="4"/>
  <c r="CB8" i="4"/>
  <c r="CA8" i="4"/>
  <c r="BZ8" i="4"/>
  <c r="BY8" i="4"/>
  <c r="BP8" i="4"/>
  <c r="BO8" i="4"/>
  <c r="BN8" i="4"/>
  <c r="BM8" i="4"/>
  <c r="BL8" i="4"/>
  <c r="BK8" i="4"/>
  <c r="BJ8" i="4"/>
  <c r="BI8" i="4"/>
  <c r="BH8" i="4"/>
  <c r="BG8" i="4"/>
  <c r="BF8" i="4"/>
  <c r="BE8" i="4"/>
  <c r="AW8" i="4"/>
  <c r="AT8" i="4"/>
  <c r="AQ8" i="4"/>
  <c r="AN8" i="4"/>
  <c r="AH8" i="4"/>
  <c r="AE8" i="4"/>
  <c r="AB8" i="4"/>
  <c r="Y8" i="4"/>
  <c r="V8" i="4"/>
  <c r="S8" i="4"/>
  <c r="P8" i="4"/>
  <c r="M8" i="4"/>
  <c r="J8" i="4"/>
  <c r="G8" i="4"/>
  <c r="DV7" i="4"/>
  <c r="DU7" i="4"/>
  <c r="DT7" i="4"/>
  <c r="DS7" i="4"/>
  <c r="DR7" i="4"/>
  <c r="DQ7" i="4"/>
  <c r="DP7" i="4"/>
  <c r="DO7" i="4"/>
  <c r="DN7" i="4"/>
  <c r="DM7" i="4"/>
  <c r="DL7" i="4"/>
  <c r="DK7" i="4"/>
  <c r="DJ7" i="4"/>
  <c r="DI7" i="4"/>
  <c r="DH7" i="4"/>
  <c r="DG7" i="4"/>
  <c r="DF7" i="4"/>
  <c r="DE7" i="4"/>
  <c r="DD7" i="4"/>
  <c r="DC7" i="4"/>
  <c r="DB7" i="4"/>
  <c r="DA7" i="4"/>
  <c r="CY7" i="4"/>
  <c r="CW7" i="4"/>
  <c r="CU7" i="4"/>
  <c r="CS7" i="4"/>
  <c r="CQ7" i="4"/>
  <c r="CO7" i="4"/>
  <c r="CM7" i="4"/>
  <c r="CK7" i="4"/>
  <c r="CI7" i="4"/>
  <c r="CG7" i="4"/>
  <c r="CE7" i="4"/>
  <c r="CC7" i="4"/>
  <c r="CA7" i="4"/>
  <c r="BY7" i="4"/>
  <c r="BW7" i="4"/>
  <c r="BU7" i="4"/>
  <c r="BS7" i="4"/>
  <c r="BQ7" i="4"/>
  <c r="BO7" i="4"/>
  <c r="BM7" i="4"/>
  <c r="BK7" i="4"/>
  <c r="BI7" i="4"/>
  <c r="BG7" i="4"/>
  <c r="BE7" i="4"/>
  <c r="AW7" i="4"/>
  <c r="AT7" i="4"/>
  <c r="AQ7" i="4"/>
  <c r="AN7" i="4"/>
  <c r="AH7" i="4"/>
  <c r="AE7" i="4"/>
  <c r="AB7" i="4"/>
  <c r="Y7" i="4"/>
  <c r="V7" i="4"/>
  <c r="S7" i="4"/>
  <c r="P7" i="4"/>
  <c r="M7" i="4"/>
  <c r="J7" i="4"/>
  <c r="G7" i="4"/>
  <c r="DV6" i="4"/>
  <c r="DU6" i="4"/>
  <c r="DT6" i="4"/>
  <c r="DS6" i="4"/>
  <c r="DR6" i="4"/>
  <c r="DQ6" i="4"/>
  <c r="DP6" i="4"/>
  <c r="DO6" i="4"/>
  <c r="DN6" i="4"/>
  <c r="DM6" i="4"/>
  <c r="DL6" i="4"/>
  <c r="DK6" i="4"/>
  <c r="DJ6" i="4"/>
  <c r="DI6" i="4"/>
  <c r="DH6" i="4"/>
  <c r="DG6" i="4"/>
  <c r="DF6" i="4"/>
  <c r="DE6" i="4"/>
  <c r="DD6" i="4"/>
  <c r="DC6" i="4"/>
  <c r="DB6" i="4"/>
  <c r="DA6" i="4"/>
  <c r="CY6" i="4"/>
  <c r="CW6" i="4"/>
  <c r="CU6" i="4"/>
  <c r="CS6" i="4"/>
  <c r="CQ6" i="4"/>
  <c r="CO6" i="4"/>
  <c r="CM6" i="4"/>
  <c r="CK6" i="4"/>
  <c r="CI6" i="4"/>
  <c r="CG6" i="4"/>
  <c r="CE6" i="4"/>
  <c r="CC6" i="4"/>
  <c r="CA6" i="4"/>
  <c r="BY6" i="4"/>
  <c r="BW6" i="4"/>
  <c r="BU6" i="4"/>
  <c r="BS6" i="4"/>
  <c r="BQ6" i="4"/>
  <c r="BO6" i="4"/>
  <c r="BM6" i="4"/>
  <c r="BK6" i="4"/>
  <c r="BI6" i="4"/>
  <c r="BG6" i="4"/>
  <c r="BE6" i="4"/>
  <c r="AW6" i="4"/>
  <c r="AT6" i="4"/>
  <c r="AQ6" i="4"/>
  <c r="AN6" i="4"/>
  <c r="AH6" i="4"/>
  <c r="AE6" i="4"/>
  <c r="AB6" i="4"/>
  <c r="Y6" i="4"/>
  <c r="V6" i="4"/>
  <c r="S6" i="4"/>
  <c r="P6" i="4"/>
  <c r="M6" i="4"/>
  <c r="J6" i="4"/>
  <c r="G6" i="4"/>
  <c r="DV5" i="4"/>
  <c r="DU5" i="4"/>
  <c r="DT5" i="4"/>
  <c r="DS5" i="4"/>
  <c r="DR5" i="4"/>
  <c r="DQ5" i="4"/>
  <c r="DP5" i="4"/>
  <c r="DO5" i="4"/>
  <c r="DN5" i="4"/>
  <c r="DM5" i="4"/>
  <c r="DL5" i="4"/>
  <c r="DK5" i="4"/>
  <c r="DJ5" i="4"/>
  <c r="DI5" i="4"/>
  <c r="DH5" i="4"/>
  <c r="DG5" i="4"/>
  <c r="DF5" i="4"/>
  <c r="DE5" i="4"/>
  <c r="DD5" i="4"/>
  <c r="DC5" i="4"/>
  <c r="DB5" i="4"/>
  <c r="DA5" i="4"/>
  <c r="CY5" i="4"/>
  <c r="CW5" i="4"/>
  <c r="CU5" i="4"/>
  <c r="CS5" i="4"/>
  <c r="CQ5" i="4"/>
  <c r="CO5" i="4"/>
  <c r="CM5" i="4"/>
  <c r="CK5" i="4"/>
  <c r="CI5" i="4"/>
  <c r="CG5" i="4"/>
  <c r="CE5" i="4"/>
  <c r="CC5" i="4"/>
  <c r="CA5" i="4"/>
  <c r="BY5" i="4"/>
  <c r="BW5" i="4"/>
  <c r="BU5" i="4"/>
  <c r="BS5" i="4"/>
  <c r="BQ5" i="4"/>
  <c r="BO5" i="4"/>
  <c r="BM5" i="4"/>
  <c r="BK5" i="4"/>
  <c r="BI5" i="4"/>
  <c r="BG5" i="4"/>
  <c r="BE5" i="4"/>
  <c r="AW5" i="4"/>
  <c r="AT5" i="4"/>
  <c r="AQ5" i="4"/>
  <c r="AN5" i="4"/>
  <c r="AH5" i="4"/>
  <c r="AE5" i="4"/>
  <c r="AB5" i="4"/>
  <c r="Y5" i="4"/>
  <c r="V5" i="4"/>
  <c r="S5" i="4"/>
  <c r="P5" i="4"/>
  <c r="M5" i="4"/>
  <c r="J5" i="4"/>
  <c r="G5" i="4"/>
  <c r="DV4" i="4"/>
  <c r="DU4" i="4"/>
  <c r="DT4" i="4"/>
  <c r="DS4" i="4"/>
  <c r="DR4" i="4"/>
  <c r="DQ4" i="4"/>
  <c r="DP4" i="4"/>
  <c r="DO4" i="4"/>
  <c r="DN4" i="4"/>
  <c r="DM4" i="4"/>
  <c r="DL4" i="4"/>
  <c r="DK4" i="4"/>
  <c r="DJ4" i="4"/>
  <c r="DI4" i="4"/>
  <c r="DH4" i="4"/>
  <c r="DG4" i="4"/>
  <c r="DF4" i="4"/>
  <c r="DE4" i="4"/>
  <c r="DD4" i="4"/>
  <c r="DC4" i="4"/>
  <c r="DB4" i="4"/>
  <c r="DA4" i="4"/>
  <c r="CY4" i="4"/>
  <c r="CW4" i="4"/>
  <c r="CU4" i="4"/>
  <c r="CS4" i="4"/>
  <c r="CQ4" i="4"/>
  <c r="CO4" i="4"/>
  <c r="CM4" i="4"/>
  <c r="CK4" i="4"/>
  <c r="CI4" i="4"/>
  <c r="CG4" i="4"/>
  <c r="CE4" i="4"/>
  <c r="CC4" i="4"/>
  <c r="CA4" i="4"/>
  <c r="BY4" i="4"/>
  <c r="BW4" i="4"/>
  <c r="BU4" i="4"/>
  <c r="BS4" i="4"/>
  <c r="BQ4" i="4"/>
  <c r="BO4" i="4"/>
  <c r="BM4" i="4"/>
  <c r="BK4" i="4"/>
  <c r="BI4" i="4"/>
  <c r="BG4" i="4"/>
  <c r="BE4" i="4"/>
  <c r="DV3" i="4"/>
  <c r="DU3" i="4"/>
  <c r="DT3" i="4"/>
  <c r="DS3" i="4"/>
  <c r="DR3" i="4"/>
  <c r="DQ3" i="4"/>
  <c r="DP3" i="4"/>
  <c r="DO3" i="4"/>
  <c r="DN3" i="4"/>
  <c r="DM3" i="4"/>
  <c r="DL3" i="4"/>
  <c r="DK3" i="4"/>
  <c r="DJ3" i="4"/>
  <c r="DI3" i="4"/>
  <c r="DH3" i="4"/>
  <c r="DG3" i="4"/>
  <c r="DF3" i="4"/>
  <c r="DE3" i="4"/>
  <c r="DD3" i="4"/>
  <c r="DC3" i="4"/>
  <c r="DB3" i="4"/>
  <c r="DA3" i="4"/>
  <c r="CY3" i="4"/>
  <c r="CW3" i="4"/>
  <c r="CU3" i="4"/>
  <c r="CS3" i="4"/>
  <c r="CQ3" i="4"/>
  <c r="CO3" i="4"/>
  <c r="CM3" i="4"/>
  <c r="CK3" i="4"/>
  <c r="CI3" i="4"/>
  <c r="CG3" i="4"/>
  <c r="CE3" i="4"/>
  <c r="CC3" i="4"/>
  <c r="CA3" i="4"/>
  <c r="BY3" i="4"/>
  <c r="BW3" i="4"/>
  <c r="BU3" i="4"/>
  <c r="BS3" i="4"/>
  <c r="BQ3" i="4"/>
  <c r="BO3" i="4"/>
  <c r="BM3" i="4"/>
  <c r="BK3" i="4"/>
  <c r="BI3" i="4"/>
  <c r="BG3" i="4"/>
  <c r="BE3" i="4"/>
  <c r="DU2" i="4"/>
  <c r="DS2" i="4"/>
  <c r="DQ2" i="4"/>
  <c r="DO2" i="4"/>
  <c r="DM2" i="4"/>
  <c r="DK2" i="4"/>
  <c r="DI2" i="4"/>
  <c r="DG2" i="4"/>
  <c r="DE2" i="4"/>
  <c r="DC2" i="4"/>
  <c r="DA2" i="4"/>
  <c r="CY2" i="4"/>
  <c r="CW2" i="4"/>
  <c r="CU2" i="4"/>
  <c r="CS2" i="4"/>
  <c r="CQ2" i="4"/>
  <c r="CO2" i="4"/>
  <c r="CM2" i="4"/>
  <c r="CK2" i="4"/>
  <c r="CI2" i="4"/>
  <c r="CG2" i="4"/>
  <c r="CE2" i="4"/>
  <c r="CC2" i="4"/>
  <c r="CA2" i="4"/>
  <c r="BY2" i="4"/>
  <c r="BW2" i="4"/>
  <c r="BU2" i="4"/>
  <c r="BS2" i="4"/>
  <c r="BQ2" i="4"/>
  <c r="BO2" i="4"/>
  <c r="BM2" i="4"/>
  <c r="BK2" i="4"/>
  <c r="BI2" i="4"/>
  <c r="BG2" i="4"/>
  <c r="BE2" i="4"/>
  <c r="CZ17" i="1"/>
  <c r="CY17" i="1"/>
  <c r="CZ16" i="1"/>
  <c r="CZ15" i="1"/>
  <c r="CY15" i="1"/>
  <c r="CZ13" i="1"/>
  <c r="CY13" i="1"/>
  <c r="CZ12" i="1"/>
  <c r="CY12" i="1"/>
  <c r="CZ11" i="1"/>
  <c r="CY11" i="1"/>
  <c r="CZ10" i="1"/>
  <c r="CY10" i="1"/>
  <c r="CZ9" i="1"/>
  <c r="CY9" i="1"/>
  <c r="CZ8" i="1"/>
  <c r="CY8" i="1"/>
  <c r="CX17" i="1"/>
  <c r="CW17" i="1"/>
  <c r="CX16" i="1"/>
  <c r="CW16" i="1"/>
  <c r="CX15" i="1"/>
  <c r="CW15" i="1"/>
  <c r="CX13" i="1"/>
  <c r="CW13" i="1"/>
  <c r="CX12" i="1"/>
  <c r="CW12" i="1"/>
  <c r="CX11" i="1"/>
  <c r="CW11" i="1"/>
  <c r="CX10" i="1"/>
  <c r="CW10" i="1"/>
  <c r="CX9" i="1"/>
  <c r="CW9" i="1"/>
  <c r="CX8" i="1"/>
  <c r="CW8" i="1"/>
  <c r="CV17" i="1"/>
  <c r="CU17" i="1"/>
  <c r="CV16" i="1"/>
  <c r="CU16" i="1"/>
  <c r="CV15" i="1"/>
  <c r="CU15" i="1"/>
  <c r="CV13" i="1"/>
  <c r="CU13" i="1"/>
  <c r="CV12" i="1"/>
  <c r="CU12" i="1"/>
  <c r="CV11" i="1"/>
  <c r="CU11" i="1"/>
  <c r="CV10" i="1"/>
  <c r="CU10" i="1"/>
  <c r="CV9" i="1"/>
  <c r="CU9" i="1"/>
  <c r="CV8" i="1"/>
  <c r="CU8" i="1"/>
  <c r="CT17" i="1"/>
  <c r="CS17" i="1"/>
  <c r="CT16" i="1"/>
  <c r="CS16" i="1"/>
  <c r="CT15" i="1"/>
  <c r="CS15" i="1"/>
  <c r="CT13" i="1"/>
  <c r="CS13" i="1"/>
  <c r="CT12" i="1"/>
  <c r="CS12" i="1"/>
  <c r="CT11" i="1"/>
  <c r="CS11" i="1"/>
  <c r="CT10" i="1"/>
  <c r="CS10" i="1"/>
  <c r="CT9" i="1"/>
  <c r="CS9" i="1"/>
  <c r="CT8" i="1"/>
  <c r="CS8" i="1"/>
  <c r="CR17" i="1"/>
  <c r="CQ17" i="1"/>
  <c r="CR16" i="1"/>
  <c r="CQ16" i="1"/>
  <c r="CR15" i="1"/>
  <c r="CQ15" i="1"/>
  <c r="CR13" i="1"/>
  <c r="CQ13" i="1"/>
  <c r="CR12" i="1"/>
  <c r="CQ12" i="1"/>
  <c r="CR11" i="1"/>
  <c r="CQ11" i="1"/>
  <c r="CR10" i="1"/>
  <c r="CQ10" i="1"/>
  <c r="CR9" i="1"/>
  <c r="CQ9" i="1"/>
  <c r="CR8" i="1"/>
  <c r="CQ8" i="1"/>
  <c r="CP17" i="1"/>
  <c r="CO17" i="1"/>
  <c r="CP16" i="1"/>
  <c r="CO16" i="1"/>
  <c r="CP15" i="1"/>
  <c r="CO15" i="1"/>
  <c r="CP13" i="1"/>
  <c r="CO13" i="1"/>
  <c r="CP12" i="1"/>
  <c r="CO12" i="1"/>
  <c r="CP11" i="1"/>
  <c r="CO11" i="1"/>
  <c r="CP10" i="1"/>
  <c r="CP9" i="1"/>
  <c r="CO9" i="1"/>
  <c r="CP8" i="1"/>
  <c r="CO8" i="1"/>
  <c r="CN17" i="1"/>
  <c r="CM17" i="1"/>
  <c r="CN16" i="1"/>
  <c r="CM16" i="1"/>
  <c r="CN15" i="1"/>
  <c r="CM15" i="1"/>
  <c r="CN13" i="1"/>
  <c r="CM13" i="1"/>
  <c r="CN12" i="1"/>
  <c r="CM12" i="1"/>
  <c r="CN11" i="1"/>
  <c r="CM11" i="1"/>
  <c r="CN10" i="1"/>
  <c r="CM10" i="1"/>
  <c r="CN9" i="1"/>
  <c r="CM9" i="1"/>
  <c r="CN8" i="1"/>
  <c r="CM8" i="1"/>
  <c r="CL17" i="1"/>
  <c r="CK17" i="1"/>
  <c r="CL16" i="1"/>
  <c r="CK16" i="1"/>
  <c r="CL15" i="1"/>
  <c r="CK15" i="1"/>
  <c r="CL13" i="1"/>
  <c r="CK13" i="1"/>
  <c r="CL12" i="1"/>
  <c r="CK12" i="1"/>
  <c r="CL11" i="1"/>
  <c r="CK11" i="1"/>
  <c r="CL10" i="1"/>
  <c r="CK10" i="1"/>
  <c r="CL9" i="1"/>
  <c r="CK9" i="1"/>
  <c r="CL8" i="1"/>
  <c r="CK8" i="1"/>
  <c r="DV17" i="1"/>
  <c r="DU17" i="1"/>
  <c r="DV16" i="1"/>
  <c r="DU16" i="1"/>
  <c r="DV15" i="1"/>
  <c r="DU15" i="1"/>
  <c r="DV13" i="1"/>
  <c r="DU13" i="1"/>
  <c r="DV12" i="1"/>
  <c r="DU12" i="1"/>
  <c r="DV11" i="1"/>
  <c r="DU11" i="1"/>
  <c r="DV10" i="1"/>
  <c r="DU10" i="1"/>
  <c r="DV9" i="1"/>
  <c r="DU9" i="1"/>
  <c r="DV8" i="1"/>
  <c r="DU8" i="1"/>
  <c r="DT17" i="1"/>
  <c r="DS17" i="1"/>
  <c r="DT16" i="1"/>
  <c r="DS16" i="1"/>
  <c r="DT15" i="1"/>
  <c r="DS15" i="1"/>
  <c r="DT13" i="1"/>
  <c r="DS13" i="1"/>
  <c r="DT12" i="1"/>
  <c r="DS12" i="1"/>
  <c r="DT11" i="1"/>
  <c r="DS11" i="1"/>
  <c r="DT10" i="1"/>
  <c r="DS10" i="1"/>
  <c r="DT9" i="1"/>
  <c r="DS9" i="1"/>
  <c r="DT8" i="1"/>
  <c r="DS8" i="1"/>
  <c r="DR17" i="1"/>
  <c r="DQ17" i="1"/>
  <c r="DR16" i="1"/>
  <c r="DQ16" i="1"/>
  <c r="DR15" i="1"/>
  <c r="DQ15" i="1"/>
  <c r="DR13" i="1"/>
  <c r="DQ13" i="1"/>
  <c r="DR12" i="1"/>
  <c r="DQ12" i="1"/>
  <c r="DR11" i="1"/>
  <c r="DQ11" i="1"/>
  <c r="DR10" i="1"/>
  <c r="DQ10" i="1"/>
  <c r="DR9" i="1"/>
  <c r="DQ9" i="1"/>
  <c r="DR8" i="1"/>
  <c r="DQ8" i="1"/>
  <c r="DP17" i="1"/>
  <c r="DO17" i="1"/>
  <c r="DP16" i="1"/>
  <c r="DO16" i="1"/>
  <c r="DP15" i="1"/>
  <c r="DO15" i="1"/>
  <c r="DP13" i="1"/>
  <c r="DO13" i="1"/>
  <c r="DP12" i="1"/>
  <c r="DO12" i="1"/>
  <c r="DP11" i="1"/>
  <c r="DO11" i="1"/>
  <c r="DP10" i="1"/>
  <c r="DP9" i="1"/>
  <c r="DO9" i="1"/>
  <c r="DP8" i="1"/>
  <c r="DO8" i="1"/>
  <c r="DN17" i="1"/>
  <c r="DM17" i="1"/>
  <c r="DN16" i="1"/>
  <c r="DM16" i="1"/>
  <c r="DN15" i="1"/>
  <c r="DM15" i="1"/>
  <c r="DN13" i="1"/>
  <c r="DM13" i="1"/>
  <c r="DN12" i="1"/>
  <c r="DM12" i="1"/>
  <c r="DN11" i="1"/>
  <c r="DM11" i="1"/>
  <c r="DN10" i="1"/>
  <c r="DM10" i="1"/>
  <c r="DN9" i="1"/>
  <c r="DM9" i="1"/>
  <c r="DN8" i="1"/>
  <c r="DM8" i="1"/>
  <c r="DL17" i="1"/>
  <c r="DK17" i="1"/>
  <c r="DL16" i="1"/>
  <c r="DK16" i="1"/>
  <c r="DL15" i="1"/>
  <c r="DK15" i="1"/>
  <c r="DL13" i="1"/>
  <c r="DK13" i="1"/>
  <c r="DL12" i="1"/>
  <c r="DK12" i="1"/>
  <c r="DL11" i="1"/>
  <c r="DK11" i="1"/>
  <c r="DL10" i="1"/>
  <c r="DK10" i="1"/>
  <c r="DL9" i="1"/>
  <c r="DK9" i="1"/>
  <c r="DL8" i="1"/>
  <c r="DK8" i="1"/>
  <c r="DJ17" i="1"/>
  <c r="DI17" i="1"/>
  <c r="DJ16" i="1"/>
  <c r="DI16" i="1"/>
  <c r="DJ15" i="1"/>
  <c r="DI15" i="1"/>
  <c r="DJ13" i="1"/>
  <c r="DI13" i="1"/>
  <c r="DJ12" i="1"/>
  <c r="DI12" i="1"/>
  <c r="DJ11" i="1"/>
  <c r="DI11" i="1"/>
  <c r="DJ10" i="1"/>
  <c r="DI10" i="1"/>
  <c r="DJ9" i="1"/>
  <c r="DI9" i="1"/>
  <c r="DJ8" i="1"/>
  <c r="DH17" i="1"/>
  <c r="DG17" i="1"/>
  <c r="DH16" i="1"/>
  <c r="DG16" i="1"/>
  <c r="DH15" i="1"/>
  <c r="DG15" i="1"/>
  <c r="DH13" i="1"/>
  <c r="DG13" i="1"/>
  <c r="DH12" i="1"/>
  <c r="DG12" i="1"/>
  <c r="DH11" i="1"/>
  <c r="DG11" i="1"/>
  <c r="DH10" i="1"/>
  <c r="DG10" i="1"/>
  <c r="DH9" i="1"/>
  <c r="DG9" i="1"/>
  <c r="DH8" i="1"/>
  <c r="DG8" i="1"/>
  <c r="DF17" i="1"/>
  <c r="DE17" i="1"/>
  <c r="DF16" i="1"/>
  <c r="DE16" i="1"/>
  <c r="DF15" i="1"/>
  <c r="DE15" i="1"/>
  <c r="DF13" i="1"/>
  <c r="DE13" i="1"/>
  <c r="DF12" i="1"/>
  <c r="DE12" i="1"/>
  <c r="DF11" i="1"/>
  <c r="DE11" i="1"/>
  <c r="DF10" i="1"/>
  <c r="DE10" i="1"/>
  <c r="DF9" i="1"/>
  <c r="DE9" i="1"/>
  <c r="DF8" i="1"/>
  <c r="DE8" i="1"/>
  <c r="DD17" i="1"/>
  <c r="DC17" i="1"/>
  <c r="DD16" i="1"/>
  <c r="DC16" i="1"/>
  <c r="DD15" i="1"/>
  <c r="DC15" i="1"/>
  <c r="DD13" i="1"/>
  <c r="DC13" i="1"/>
  <c r="DD12" i="1"/>
  <c r="DC12" i="1"/>
  <c r="DD11" i="1"/>
  <c r="DC11" i="1"/>
  <c r="DD10" i="1"/>
  <c r="DC10" i="1"/>
  <c r="DD9" i="1"/>
  <c r="DC9" i="1"/>
  <c r="DD8" i="1"/>
  <c r="DC8" i="1"/>
  <c r="DB17" i="1"/>
  <c r="DA17" i="1"/>
  <c r="DB16" i="1"/>
  <c r="DA16" i="1"/>
  <c r="DB15" i="1"/>
  <c r="DA15" i="1"/>
  <c r="DB13" i="1"/>
  <c r="DA13" i="1"/>
  <c r="DB12" i="1"/>
  <c r="DA12" i="1"/>
  <c r="DB11" i="1"/>
  <c r="DA11" i="1"/>
  <c r="DB10" i="1"/>
  <c r="DA10" i="1"/>
  <c r="DB9" i="1"/>
  <c r="DA9" i="1"/>
  <c r="DB8" i="1"/>
  <c r="DA8" i="1"/>
  <c r="CY16" i="1"/>
  <c r="CO10" i="1"/>
  <c r="CJ17" i="1"/>
  <c r="CI17" i="1"/>
  <c r="CJ16" i="1"/>
  <c r="CI16" i="1"/>
  <c r="CJ15" i="1"/>
  <c r="CI15" i="1"/>
  <c r="CJ13" i="1"/>
  <c r="CI13" i="1"/>
  <c r="CJ12" i="1"/>
  <c r="CI12" i="1"/>
  <c r="CJ11" i="1"/>
  <c r="CI11" i="1"/>
  <c r="CJ10" i="1"/>
  <c r="CI10" i="1"/>
  <c r="CJ9" i="1"/>
  <c r="CI9" i="1"/>
  <c r="CJ8" i="1"/>
  <c r="CI8" i="1"/>
  <c r="CH17" i="1"/>
  <c r="CH16" i="1"/>
  <c r="CH15" i="1"/>
  <c r="CH13" i="1"/>
  <c r="CH12" i="1"/>
  <c r="CH11" i="1"/>
  <c r="CH10" i="1"/>
  <c r="CH9" i="1"/>
  <c r="CH8" i="1"/>
  <c r="CF17" i="1"/>
  <c r="CF16" i="1"/>
  <c r="CF15" i="1"/>
  <c r="CF13" i="1"/>
  <c r="CF12" i="1"/>
  <c r="CF11" i="1"/>
  <c r="CF10" i="1"/>
  <c r="CF9" i="1"/>
  <c r="CF8" i="1"/>
  <c r="CD17" i="1"/>
  <c r="CD16" i="1"/>
  <c r="CD15" i="1"/>
  <c r="CD13" i="1"/>
  <c r="CD12" i="1"/>
  <c r="CD11" i="1"/>
  <c r="CD10" i="1"/>
  <c r="CD9" i="1"/>
  <c r="CD8" i="1"/>
  <c r="CB17" i="1"/>
  <c r="CB16" i="1"/>
  <c r="CB15" i="1"/>
  <c r="CB13" i="1"/>
  <c r="CB12" i="1"/>
  <c r="CB11" i="1"/>
  <c r="CB10" i="1"/>
  <c r="CB9" i="1"/>
  <c r="CB8" i="1"/>
  <c r="BZ17" i="1"/>
  <c r="BZ16" i="1"/>
  <c r="BZ15" i="1"/>
  <c r="BZ13" i="1"/>
  <c r="BZ12" i="1"/>
  <c r="BZ11" i="1"/>
  <c r="BZ10" i="1"/>
  <c r="BZ9" i="1"/>
  <c r="BZ8" i="1"/>
  <c r="BX17" i="1"/>
  <c r="BX16" i="1"/>
  <c r="BX15" i="1"/>
  <c r="BX13" i="1"/>
  <c r="BX12" i="1"/>
  <c r="BX11" i="1"/>
  <c r="BX10" i="1"/>
  <c r="BX9" i="1"/>
  <c r="BX8" i="1"/>
  <c r="BV17" i="1"/>
  <c r="BV16" i="1"/>
  <c r="BV15" i="1"/>
  <c r="BV13" i="1"/>
  <c r="BV12" i="1"/>
  <c r="BV11" i="1"/>
  <c r="BV10" i="1"/>
  <c r="BV9" i="1"/>
  <c r="BV8" i="1"/>
  <c r="BT17" i="1"/>
  <c r="BT16" i="1"/>
  <c r="BT15" i="1"/>
  <c r="BT13" i="1"/>
  <c r="BT12" i="1"/>
  <c r="BT11" i="1"/>
  <c r="BT10" i="1"/>
  <c r="BT9" i="1"/>
  <c r="BT8" i="1"/>
  <c r="BR17" i="1"/>
  <c r="BR16" i="1"/>
  <c r="BR15" i="1"/>
  <c r="BR13" i="1"/>
  <c r="BR12" i="1"/>
  <c r="BR11" i="1"/>
  <c r="BR10" i="1"/>
  <c r="BR9" i="1"/>
  <c r="BR8" i="1"/>
  <c r="BP17" i="1"/>
  <c r="BP16" i="1"/>
  <c r="BP15" i="1"/>
  <c r="BP13" i="1"/>
  <c r="BP12" i="1"/>
  <c r="BP11" i="1"/>
  <c r="BP10" i="1"/>
  <c r="BP9" i="1"/>
  <c r="BP8" i="1"/>
  <c r="BN17" i="1"/>
  <c r="BN16" i="1"/>
  <c r="BN15" i="1"/>
  <c r="BN13" i="1"/>
  <c r="BN12" i="1"/>
  <c r="BN11" i="1"/>
  <c r="BN10" i="1"/>
  <c r="BN9" i="1"/>
  <c r="BN8" i="1"/>
  <c r="BL17" i="1"/>
  <c r="BL16" i="1"/>
  <c r="BL15" i="1"/>
  <c r="BL13" i="1"/>
  <c r="BL12" i="1"/>
  <c r="BL11" i="1"/>
  <c r="BL10" i="1"/>
  <c r="BL9" i="1"/>
  <c r="BL8" i="1"/>
  <c r="BJ17" i="1"/>
  <c r="BJ16" i="1"/>
  <c r="BJ15" i="1"/>
  <c r="BJ13" i="1"/>
  <c r="BJ12" i="1"/>
  <c r="BJ11" i="1"/>
  <c r="BJ10" i="1"/>
  <c r="BJ9" i="1"/>
  <c r="BJ8" i="1"/>
  <c r="BH17" i="1"/>
  <c r="BH16" i="1"/>
  <c r="BH15" i="1"/>
  <c r="BH13" i="1"/>
  <c r="BH12" i="1"/>
  <c r="BH11" i="1"/>
  <c r="BH10" i="1"/>
  <c r="BH9" i="1"/>
  <c r="BH8" i="1"/>
  <c r="BF17" i="1"/>
  <c r="BF16" i="1"/>
  <c r="BF15" i="1"/>
  <c r="BF13" i="1"/>
  <c r="BF12" i="1"/>
  <c r="BF11" i="1"/>
  <c r="BF10" i="1"/>
  <c r="BF9" i="1"/>
  <c r="BF8" i="1"/>
  <c r="DV7" i="1"/>
  <c r="DU7" i="1"/>
  <c r="DV6" i="1"/>
  <c r="DU6" i="1"/>
  <c r="DV5" i="1"/>
  <c r="DU5" i="1"/>
  <c r="DV4" i="1"/>
  <c r="DU4" i="1"/>
  <c r="DV3" i="1"/>
  <c r="DU3" i="1"/>
  <c r="DU2" i="1"/>
  <c r="DT7" i="1"/>
  <c r="DS7" i="1"/>
  <c r="DT6" i="1"/>
  <c r="DS6" i="1"/>
  <c r="DT5" i="1"/>
  <c r="DS5" i="1"/>
  <c r="DT4" i="1"/>
  <c r="DS4" i="1"/>
  <c r="DT3" i="1"/>
  <c r="DS3" i="1"/>
  <c r="DS2" i="1"/>
  <c r="DR7" i="1"/>
  <c r="DQ7" i="1"/>
  <c r="DR6" i="1"/>
  <c r="DQ6" i="1"/>
  <c r="DR5" i="1"/>
  <c r="DQ5" i="1"/>
  <c r="DR4" i="1"/>
  <c r="DQ4" i="1"/>
  <c r="DR3" i="1"/>
  <c r="DQ3" i="1"/>
  <c r="DQ2" i="1"/>
  <c r="DO10" i="1"/>
  <c r="DP7" i="1"/>
  <c r="DO7" i="1"/>
  <c r="DP6" i="1"/>
  <c r="DO6" i="1"/>
  <c r="DP5" i="1"/>
  <c r="DO5" i="1"/>
  <c r="DP4" i="1"/>
  <c r="DO4" i="1"/>
  <c r="DP3" i="1"/>
  <c r="DO3" i="1"/>
  <c r="DO2" i="1"/>
  <c r="DN7" i="1"/>
  <c r="DM7" i="1"/>
  <c r="DN6" i="1"/>
  <c r="DM6" i="1"/>
  <c r="DN5" i="1"/>
  <c r="DM5" i="1"/>
  <c r="DN4" i="1"/>
  <c r="DM4" i="1"/>
  <c r="DN3" i="1"/>
  <c r="DM3" i="1"/>
  <c r="DM2" i="1"/>
  <c r="DL7" i="1"/>
  <c r="DK7" i="1"/>
  <c r="DL6" i="1"/>
  <c r="DK6" i="1"/>
  <c r="DL5" i="1"/>
  <c r="DK5" i="1"/>
  <c r="DL4" i="1"/>
  <c r="DK4" i="1"/>
  <c r="DL3" i="1"/>
  <c r="DK3" i="1"/>
  <c r="DK2" i="1"/>
  <c r="DI8" i="1"/>
  <c r="DJ7" i="1"/>
  <c r="DI7" i="1"/>
  <c r="DJ6" i="1"/>
  <c r="DI6" i="1"/>
  <c r="DJ5" i="1"/>
  <c r="DI5" i="1"/>
  <c r="DJ4" i="1"/>
  <c r="DI4" i="1"/>
  <c r="DJ3" i="1"/>
  <c r="DI3" i="1"/>
  <c r="DI2" i="1"/>
  <c r="DH7" i="1"/>
  <c r="DG7" i="1"/>
  <c r="DH6" i="1"/>
  <c r="DG6" i="1"/>
  <c r="DH5" i="1"/>
  <c r="DG5" i="1"/>
  <c r="DH4" i="1"/>
  <c r="DG4" i="1"/>
  <c r="DH3" i="1"/>
  <c r="DG3" i="1"/>
  <c r="DG2" i="1"/>
  <c r="DF7" i="1"/>
  <c r="DE7" i="1"/>
  <c r="DF6" i="1"/>
  <c r="DE6" i="1"/>
  <c r="DF5" i="1"/>
  <c r="DE5" i="1"/>
  <c r="DF4" i="1"/>
  <c r="DE4" i="1"/>
  <c r="DF3" i="1"/>
  <c r="DE3" i="1"/>
  <c r="DE2" i="1"/>
  <c r="DD7" i="1"/>
  <c r="DC7" i="1"/>
  <c r="DD6" i="1"/>
  <c r="DC6" i="1"/>
  <c r="DD5" i="1"/>
  <c r="DC5" i="1"/>
  <c r="DD4" i="1"/>
  <c r="DC4" i="1"/>
  <c r="DD3" i="1"/>
  <c r="DC3" i="1"/>
  <c r="DC2" i="1"/>
  <c r="DA2" i="1"/>
  <c r="DB7" i="1"/>
  <c r="DA7" i="1"/>
  <c r="DB6" i="1"/>
  <c r="DA6" i="1"/>
  <c r="DB5" i="1"/>
  <c r="DA5" i="1"/>
  <c r="DB4" i="1"/>
  <c r="DA4" i="1"/>
  <c r="DB3" i="1"/>
  <c r="DA3" i="1"/>
  <c r="CY7" i="1"/>
  <c r="CY6" i="1"/>
  <c r="CY5" i="1"/>
  <c r="CY4" i="1"/>
  <c r="CY3" i="1"/>
  <c r="CY2" i="1"/>
  <c r="CW7" i="1"/>
  <c r="CW6" i="1"/>
  <c r="CW5" i="1"/>
  <c r="CW4" i="1"/>
  <c r="CW3" i="1"/>
  <c r="CW2" i="1"/>
  <c r="CU7" i="1"/>
  <c r="CU6" i="1"/>
  <c r="CU5" i="1"/>
  <c r="CU4" i="1"/>
  <c r="CU3" i="1"/>
  <c r="CU2" i="1"/>
  <c r="CS7" i="1"/>
  <c r="CS6" i="1"/>
  <c r="CS5" i="1"/>
  <c r="CS4" i="1"/>
  <c r="CS3" i="1"/>
  <c r="CS2" i="1"/>
  <c r="CQ7" i="1"/>
  <c r="CQ6" i="1"/>
  <c r="CQ5" i="1"/>
  <c r="CQ4" i="1"/>
  <c r="CQ3" i="1"/>
  <c r="CQ2" i="1"/>
  <c r="CO7" i="1"/>
  <c r="CO6" i="1"/>
  <c r="CO5" i="1"/>
  <c r="CO4" i="1"/>
  <c r="CO3" i="1"/>
  <c r="CO2" i="1"/>
  <c r="CM7" i="1"/>
  <c r="CM6" i="1"/>
  <c r="CM5" i="1"/>
  <c r="CM4" i="1"/>
  <c r="CM3" i="1"/>
  <c r="CM2" i="1"/>
  <c r="CK7" i="1"/>
  <c r="CK6" i="1"/>
  <c r="CK5" i="1"/>
  <c r="CK4" i="1"/>
  <c r="CK3" i="1"/>
  <c r="CK2" i="1"/>
  <c r="CI7" i="1"/>
  <c r="CI6" i="1"/>
  <c r="CI5" i="1"/>
  <c r="CI4" i="1"/>
  <c r="CI3" i="1"/>
  <c r="CI2" i="1"/>
  <c r="AX44" i="4"/>
  <c r="AY15" i="4"/>
  <c r="AY20" i="4"/>
  <c r="AY26" i="4"/>
  <c r="AY31" i="4"/>
  <c r="AY14" i="4"/>
  <c r="AZ41" i="1"/>
  <c r="AY40" i="4"/>
  <c r="AY42" i="4"/>
  <c r="AY45" i="4"/>
  <c r="AY9" i="4"/>
  <c r="AY19" i="4"/>
  <c r="AY27" i="4"/>
  <c r="AY30" i="4"/>
  <c r="AY34" i="4"/>
  <c r="AY44" i="4"/>
  <c r="AY5" i="4"/>
  <c r="AY13" i="4"/>
  <c r="AY16" i="4"/>
  <c r="AY18" i="4"/>
  <c r="AY22" i="4"/>
  <c r="AY29" i="4"/>
  <c r="AY33" i="4"/>
  <c r="AY38" i="4"/>
  <c r="AY41" i="4"/>
  <c r="AY47" i="4"/>
  <c r="AY6" i="4"/>
  <c r="AY7" i="4"/>
  <c r="AY8" i="4"/>
  <c r="AY17" i="4"/>
  <c r="AY21" i="4"/>
  <c r="AY28" i="4"/>
  <c r="AY32" i="4"/>
  <c r="AY39" i="4"/>
  <c r="AY43" i="4"/>
  <c r="AY46" i="4"/>
  <c r="AX14" i="4"/>
  <c r="AX41" i="4"/>
  <c r="AX39" i="4"/>
  <c r="AX40" i="4"/>
  <c r="AX47" i="4"/>
  <c r="AX27" i="4"/>
  <c r="AX31" i="4"/>
  <c r="AX32" i="4"/>
  <c r="AX28" i="4"/>
  <c r="AX29" i="4"/>
  <c r="AX26" i="4"/>
  <c r="AX17" i="4"/>
  <c r="AX8" i="4"/>
  <c r="AZ40" i="4"/>
  <c r="AZ14" i="4"/>
  <c r="AZ22" i="4"/>
  <c r="AZ33" i="4"/>
  <c r="AX7" i="4"/>
  <c r="AX9" i="4"/>
  <c r="AX21" i="4"/>
  <c r="AZ43" i="4"/>
  <c r="AZ15" i="4"/>
  <c r="AZ26" i="4"/>
  <c r="AZ41" i="4"/>
  <c r="AX38" i="4"/>
  <c r="AX43" i="4"/>
  <c r="AZ17" i="4"/>
  <c r="AX16" i="4"/>
  <c r="AX22" i="4"/>
  <c r="AX34" i="4"/>
  <c r="AZ27" i="4"/>
  <c r="AX6" i="4"/>
  <c r="AX13" i="4"/>
  <c r="AX42" i="4"/>
  <c r="AZ16" i="4"/>
  <c r="AZ34" i="4"/>
  <c r="AZ8" i="4"/>
  <c r="AZ19" i="4"/>
  <c r="AZ30" i="4"/>
  <c r="AX15" i="4"/>
  <c r="AX19" i="4"/>
  <c r="AX33" i="4"/>
  <c r="AX45" i="4"/>
  <c r="AX5" i="4"/>
  <c r="AZ21" i="4"/>
  <c r="AX18" i="4"/>
  <c r="AX20" i="4"/>
  <c r="AX30" i="4"/>
  <c r="AX46" i="4"/>
  <c r="AZ28" i="4"/>
  <c r="AZ44" i="4"/>
  <c r="AZ7" i="4"/>
  <c r="AZ18" i="4"/>
  <c r="AZ29" i="4"/>
  <c r="AZ39" i="4"/>
  <c r="AZ45" i="4"/>
  <c r="AZ5" i="4"/>
  <c r="AZ38" i="4"/>
  <c r="AZ9" i="4"/>
  <c r="AZ20" i="4"/>
  <c r="AZ31" i="4"/>
  <c r="AZ46" i="4"/>
  <c r="AZ6" i="4"/>
  <c r="AZ13" i="4"/>
  <c r="AZ32" i="4"/>
  <c r="AZ42" i="4"/>
  <c r="AZ47" i="4"/>
  <c r="AZ48" i="1"/>
  <c r="AZ47" i="1"/>
  <c r="AZ44" i="1"/>
  <c r="AZ46" i="1"/>
  <c r="AZ45" i="1"/>
  <c r="AZ42" i="1"/>
  <c r="AZ43" i="1"/>
  <c r="AZ39" i="1"/>
  <c r="AZ40" i="1"/>
  <c r="AZ38" i="1"/>
  <c r="AZ33" i="1"/>
  <c r="AZ34" i="1"/>
  <c r="AZ32" i="1"/>
  <c r="AZ30" i="1"/>
  <c r="AZ31" i="1"/>
  <c r="AZ28" i="1"/>
  <c r="AZ29" i="1"/>
  <c r="AZ27" i="1"/>
  <c r="AZ26" i="1"/>
  <c r="CG16" i="1"/>
  <c r="CG15" i="1"/>
  <c r="CG13" i="1"/>
  <c r="CG12" i="1"/>
  <c r="CG17" i="1"/>
  <c r="CG11" i="1"/>
  <c r="CG10" i="1"/>
  <c r="CG9" i="1"/>
  <c r="CG8" i="1"/>
  <c r="CG7" i="1"/>
  <c r="CG6" i="1"/>
  <c r="CG5" i="1"/>
  <c r="CG4" i="1"/>
  <c r="CG3" i="1"/>
  <c r="CG2" i="1"/>
  <c r="CE16" i="1"/>
  <c r="CE15" i="1"/>
  <c r="CE12" i="1"/>
  <c r="CE10" i="1"/>
  <c r="CE8" i="1"/>
  <c r="CE17" i="1"/>
  <c r="CE13" i="1"/>
  <c r="CE11" i="1"/>
  <c r="CE9" i="1"/>
  <c r="CE7" i="1"/>
  <c r="CE6" i="1"/>
  <c r="CE5" i="1"/>
  <c r="CE4" i="1"/>
  <c r="CE3" i="1"/>
  <c r="CE2" i="1"/>
  <c r="CC17" i="1"/>
  <c r="CC15" i="1"/>
  <c r="CC12" i="1"/>
  <c r="CC11" i="1"/>
  <c r="CC16" i="1"/>
  <c r="CC13" i="1"/>
  <c r="CC10" i="1"/>
  <c r="CC9" i="1"/>
  <c r="CC8" i="1"/>
  <c r="CC7" i="1"/>
  <c r="CC6" i="1"/>
  <c r="CC5" i="1"/>
  <c r="CC4" i="1"/>
  <c r="CC3" i="1"/>
  <c r="CC2" i="1"/>
  <c r="CA16" i="1"/>
  <c r="CA15" i="1"/>
  <c r="CA12" i="1"/>
  <c r="CA10" i="1"/>
  <c r="CA17" i="1"/>
  <c r="CA13" i="1"/>
  <c r="CA11" i="1"/>
  <c r="CA9" i="1"/>
  <c r="CA8" i="1"/>
  <c r="CA7" i="1"/>
  <c r="CA6" i="1"/>
  <c r="CA5" i="1"/>
  <c r="CA4" i="1"/>
  <c r="CA3" i="1"/>
  <c r="CA2" i="1"/>
  <c r="BY12" i="1"/>
  <c r="BY10" i="1"/>
  <c r="BY17" i="1"/>
  <c r="BY16" i="1"/>
  <c r="BY15" i="1"/>
  <c r="BY13" i="1"/>
  <c r="BY11" i="1"/>
  <c r="BY9" i="1"/>
  <c r="BY8" i="1"/>
  <c r="BY7" i="1"/>
  <c r="BY6" i="1"/>
  <c r="BY5" i="1"/>
  <c r="BY4" i="1"/>
  <c r="BY3" i="1"/>
  <c r="BY2" i="1"/>
  <c r="BW17" i="1"/>
  <c r="BW16" i="1"/>
  <c r="BW15" i="1"/>
  <c r="BW13" i="1"/>
  <c r="BW8" i="1"/>
  <c r="BW12" i="1"/>
  <c r="BW11" i="1"/>
  <c r="BW10" i="1"/>
  <c r="BW9" i="1"/>
  <c r="BW7" i="1"/>
  <c r="BW6" i="1"/>
  <c r="BW5" i="1"/>
  <c r="BW4" i="1"/>
  <c r="BW3" i="1"/>
  <c r="BW2" i="1"/>
  <c r="BU13" i="1"/>
  <c r="BU12" i="1"/>
  <c r="BU11" i="1"/>
  <c r="BU9" i="1"/>
  <c r="BU17" i="1"/>
  <c r="BU16" i="1"/>
  <c r="BU15" i="1"/>
  <c r="BU10" i="1"/>
  <c r="BU8" i="1"/>
  <c r="BU7" i="1"/>
  <c r="BU6" i="1"/>
  <c r="BU5" i="1"/>
  <c r="BU4" i="1"/>
  <c r="BU3" i="1"/>
  <c r="BU2" i="1"/>
  <c r="BS17" i="1"/>
  <c r="BS16" i="1"/>
  <c r="BS13" i="1"/>
  <c r="BS12" i="1"/>
  <c r="BS11" i="1"/>
  <c r="BS9" i="1"/>
  <c r="BS15" i="1"/>
  <c r="BS10" i="1"/>
  <c r="BS8" i="1"/>
  <c r="BS7" i="1"/>
  <c r="BS6" i="1"/>
  <c r="BS5" i="1"/>
  <c r="BS4" i="1"/>
  <c r="BS3" i="1"/>
  <c r="BS2" i="1"/>
  <c r="BQ17" i="1"/>
  <c r="BQ15" i="1"/>
  <c r="BQ12" i="1"/>
  <c r="BQ10" i="1"/>
  <c r="BQ9" i="1"/>
  <c r="BQ8" i="1"/>
  <c r="BQ16" i="1"/>
  <c r="BQ13" i="1"/>
  <c r="BQ11" i="1"/>
  <c r="BQ7" i="1"/>
  <c r="BQ6" i="1"/>
  <c r="BQ5" i="1"/>
  <c r="BQ4" i="1"/>
  <c r="BQ3" i="1"/>
  <c r="BQ2" i="1"/>
  <c r="BO17" i="1"/>
  <c r="BO16" i="1"/>
  <c r="BO15" i="1"/>
  <c r="BO13" i="1"/>
  <c r="BO11" i="1"/>
  <c r="BO10" i="1"/>
  <c r="BO9" i="1"/>
  <c r="BO8" i="1"/>
  <c r="BO12" i="1"/>
  <c r="BO7" i="1"/>
  <c r="BO6" i="1"/>
  <c r="BO5" i="1"/>
  <c r="BO4" i="1"/>
  <c r="BO2" i="1"/>
  <c r="BO3" i="1"/>
  <c r="BM17" i="1"/>
  <c r="BM16" i="1"/>
  <c r="BM15" i="1"/>
  <c r="BM13" i="1"/>
  <c r="BM12" i="1"/>
  <c r="BM11" i="1"/>
  <c r="BM10" i="1"/>
  <c r="BM9" i="1"/>
  <c r="BM8" i="1"/>
  <c r="BK17" i="1"/>
  <c r="BK16" i="1"/>
  <c r="BK15" i="1"/>
  <c r="BK13" i="1"/>
  <c r="BK12" i="1"/>
  <c r="BK11" i="1"/>
  <c r="BK10" i="1"/>
  <c r="BK9" i="1"/>
  <c r="BK8" i="1"/>
  <c r="BI17" i="1"/>
  <c r="BI16" i="1"/>
  <c r="BI15" i="1"/>
  <c r="BI13" i="1"/>
  <c r="BI12" i="1"/>
  <c r="BI11" i="1"/>
  <c r="BI10" i="1"/>
  <c r="BI9" i="1"/>
  <c r="BI8" i="1"/>
  <c r="BG8" i="1"/>
  <c r="BE8" i="1"/>
  <c r="BG17" i="1"/>
  <c r="BG16" i="1"/>
  <c r="BG15" i="1"/>
  <c r="BG13" i="1"/>
  <c r="BG12" i="1"/>
  <c r="BG11" i="1"/>
  <c r="BG10" i="1"/>
  <c r="BG9" i="1"/>
  <c r="BE17" i="1"/>
  <c r="BE16" i="1"/>
  <c r="BE15" i="1"/>
  <c r="BE13" i="1"/>
  <c r="BE12" i="1"/>
  <c r="BE11" i="1"/>
  <c r="BE10" i="1"/>
  <c r="BE9" i="1"/>
  <c r="BM7" i="1"/>
  <c r="BM6" i="1"/>
  <c r="BM5" i="1"/>
  <c r="BM4" i="1"/>
  <c r="BM3" i="1"/>
  <c r="BM2" i="1"/>
  <c r="BK7" i="1"/>
  <c r="BK6" i="1"/>
  <c r="BK5" i="1"/>
  <c r="BK4" i="1"/>
  <c r="BK3" i="1"/>
  <c r="BK2" i="1"/>
  <c r="BI7" i="1"/>
  <c r="BI6" i="1"/>
  <c r="BI5" i="1"/>
  <c r="BI4" i="1"/>
  <c r="BI3" i="1"/>
  <c r="BI2" i="1"/>
  <c r="BG7" i="1"/>
  <c r="BG6" i="1"/>
  <c r="BG5" i="1"/>
  <c r="BG4" i="1"/>
  <c r="BG3" i="1"/>
  <c r="BG2" i="1"/>
  <c r="BE2" i="1"/>
  <c r="BE7" i="1"/>
  <c r="BE6" i="1"/>
  <c r="BE5" i="1"/>
  <c r="BE4" i="1"/>
  <c r="BE3" i="1"/>
  <c r="AW48" i="1"/>
  <c r="AW47" i="1"/>
  <c r="AW44" i="1"/>
  <c r="AW46" i="1"/>
  <c r="AW45" i="1"/>
  <c r="AW41" i="1"/>
  <c r="AW42" i="1"/>
  <c r="AW43" i="1"/>
  <c r="AW39" i="1"/>
  <c r="AW40" i="1"/>
  <c r="AW38" i="1"/>
  <c r="AT48" i="1"/>
  <c r="AT47" i="1"/>
  <c r="AT44" i="1"/>
  <c r="AT46" i="1"/>
  <c r="AT45" i="1"/>
  <c r="AT41" i="1"/>
  <c r="AT42" i="1"/>
  <c r="AT43" i="1"/>
  <c r="AT39" i="1"/>
  <c r="AT40" i="1"/>
  <c r="AT38" i="1"/>
  <c r="AN48" i="1"/>
  <c r="AN47" i="1"/>
  <c r="AN44" i="1"/>
  <c r="AN46" i="1"/>
  <c r="AN45" i="1"/>
  <c r="AN41" i="1"/>
  <c r="AN42" i="1"/>
  <c r="AN43" i="1"/>
  <c r="AN39" i="1"/>
  <c r="AN40" i="1"/>
  <c r="AN38" i="1"/>
  <c r="AH48" i="1"/>
  <c r="AH47" i="1"/>
  <c r="AH44" i="1"/>
  <c r="AH46" i="1"/>
  <c r="AH45" i="1"/>
  <c r="AH41" i="1"/>
  <c r="AH42" i="1"/>
  <c r="AH43" i="1"/>
  <c r="AH39" i="1"/>
  <c r="AH40" i="1"/>
  <c r="AH38" i="1"/>
  <c r="AQ48" i="1"/>
  <c r="AQ47" i="1"/>
  <c r="AQ44" i="1"/>
  <c r="AQ46" i="1"/>
  <c r="AQ45" i="1"/>
  <c r="AQ41" i="1"/>
  <c r="AQ42" i="1"/>
  <c r="AQ43" i="1"/>
  <c r="AQ39" i="1"/>
  <c r="AQ40" i="1"/>
  <c r="AQ38" i="1"/>
  <c r="AE48" i="1"/>
  <c r="AE47" i="1"/>
  <c r="AE44" i="1"/>
  <c r="AE46" i="1"/>
  <c r="AE45" i="1"/>
  <c r="AE41" i="1"/>
  <c r="AE42" i="1"/>
  <c r="AE43" i="1"/>
  <c r="AE39" i="1"/>
  <c r="AE40" i="1"/>
  <c r="AE38" i="1"/>
  <c r="AW33" i="1"/>
  <c r="AW34" i="1"/>
  <c r="AW32" i="1"/>
  <c r="AW30" i="1"/>
  <c r="AW31" i="1"/>
  <c r="AW28" i="1"/>
  <c r="AW29" i="1"/>
  <c r="AW27" i="1"/>
  <c r="AW26" i="1"/>
  <c r="AT33" i="1"/>
  <c r="AT34" i="1"/>
  <c r="AT32" i="1"/>
  <c r="AT30" i="1"/>
  <c r="AT31" i="1"/>
  <c r="AT28" i="1"/>
  <c r="AT29" i="1"/>
  <c r="AT27" i="1"/>
  <c r="AT26" i="1"/>
  <c r="AW20" i="1"/>
  <c r="AW22" i="1"/>
  <c r="AW18" i="1"/>
  <c r="AW15" i="1"/>
  <c r="AW17" i="1"/>
  <c r="AW21" i="1"/>
  <c r="AW16" i="1"/>
  <c r="AW14" i="1"/>
  <c r="AW13" i="1"/>
  <c r="AT20" i="1"/>
  <c r="AT22" i="1"/>
  <c r="AT18" i="1"/>
  <c r="AT19" i="1"/>
  <c r="AT15" i="1"/>
  <c r="AT17" i="1"/>
  <c r="AT21" i="1"/>
  <c r="AT16" i="1"/>
  <c r="AT14" i="1"/>
  <c r="AT13" i="1"/>
  <c r="AW8" i="1"/>
  <c r="AW9" i="1"/>
  <c r="AW7" i="1"/>
  <c r="AW5" i="1"/>
  <c r="AW6" i="1"/>
  <c r="AT8" i="1"/>
  <c r="AT9" i="1"/>
  <c r="AT7" i="1"/>
  <c r="AT5" i="1"/>
  <c r="AT6" i="1"/>
  <c r="AN33" i="1"/>
  <c r="AN34" i="1"/>
  <c r="AN32" i="1"/>
  <c r="AN30" i="1"/>
  <c r="AN31" i="1"/>
  <c r="AN28" i="1"/>
  <c r="AN29" i="1"/>
  <c r="AN27" i="1"/>
  <c r="AN26" i="1"/>
  <c r="AH33" i="1"/>
  <c r="AH34" i="1"/>
  <c r="AH32" i="1"/>
  <c r="AH30" i="1"/>
  <c r="AH31" i="1"/>
  <c r="AH28" i="1"/>
  <c r="AH29" i="1"/>
  <c r="AH27" i="1"/>
  <c r="AH26" i="1"/>
  <c r="AN20" i="1"/>
  <c r="AN22" i="1"/>
  <c r="AN18" i="1"/>
  <c r="AN19" i="1"/>
  <c r="AN15" i="1"/>
  <c r="AN17" i="1"/>
  <c r="AN21" i="1"/>
  <c r="AN16" i="1"/>
  <c r="AN14" i="1"/>
  <c r="AN13" i="1"/>
  <c r="AH20" i="1"/>
  <c r="AH22" i="1"/>
  <c r="AH18" i="1"/>
  <c r="AH19" i="1"/>
  <c r="AH15" i="1"/>
  <c r="AH17" i="1"/>
  <c r="AH21" i="1"/>
  <c r="AH16" i="1"/>
  <c r="AH14" i="1"/>
  <c r="AH13" i="1"/>
  <c r="AN8" i="1"/>
  <c r="AN9" i="1"/>
  <c r="AN7" i="1"/>
  <c r="AN5" i="1"/>
  <c r="AN6" i="1"/>
  <c r="AH8" i="1"/>
  <c r="AH9" i="1"/>
  <c r="AH7" i="1"/>
  <c r="AH5" i="1"/>
  <c r="AH6" i="1"/>
  <c r="AQ33" i="1"/>
  <c r="AQ34" i="1"/>
  <c r="AQ32" i="1"/>
  <c r="AQ30" i="1"/>
  <c r="AQ31" i="1"/>
  <c r="AQ28" i="1"/>
  <c r="AQ29" i="1"/>
  <c r="AQ27" i="1"/>
  <c r="AQ26" i="1"/>
  <c r="AQ20" i="1"/>
  <c r="AQ22" i="1"/>
  <c r="AQ18" i="1"/>
  <c r="AQ19" i="1"/>
  <c r="AQ15" i="1"/>
  <c r="AQ17" i="1"/>
  <c r="AQ21" i="1"/>
  <c r="AQ16" i="1"/>
  <c r="AQ14" i="1"/>
  <c r="AQ13" i="1"/>
  <c r="AQ8" i="1"/>
  <c r="AQ9" i="1"/>
  <c r="AQ7" i="1"/>
  <c r="AQ5" i="1"/>
  <c r="AQ6" i="1"/>
  <c r="AE33" i="1"/>
  <c r="AE34" i="1"/>
  <c r="AE32" i="1"/>
  <c r="AE30" i="1"/>
  <c r="AE31" i="1"/>
  <c r="AE28" i="1"/>
  <c r="AE29" i="1"/>
  <c r="AE27" i="1"/>
  <c r="AE26" i="1"/>
  <c r="AE20" i="1"/>
  <c r="AE22" i="1"/>
  <c r="AE18" i="1"/>
  <c r="AE19" i="1"/>
  <c r="AE15" i="1"/>
  <c r="AE17" i="1"/>
  <c r="AE21" i="1"/>
  <c r="AE16" i="1"/>
  <c r="AE14" i="1"/>
  <c r="AE13" i="1"/>
  <c r="AE8" i="1"/>
  <c r="AE9" i="1"/>
  <c r="AE7" i="1"/>
  <c r="AE5" i="1"/>
  <c r="AE6" i="1"/>
  <c r="AB48" i="1"/>
  <c r="AB47" i="1"/>
  <c r="AB44" i="1"/>
  <c r="AB46" i="1"/>
  <c r="AB45" i="1"/>
  <c r="AB41" i="1"/>
  <c r="AB42" i="1"/>
  <c r="AB43" i="1"/>
  <c r="AB39" i="1"/>
  <c r="AB40" i="1"/>
  <c r="AB38" i="1"/>
  <c r="Y48" i="1"/>
  <c r="Y47" i="1"/>
  <c r="Y44" i="1"/>
  <c r="Y46" i="1"/>
  <c r="Y45" i="1"/>
  <c r="Y41" i="1"/>
  <c r="Y42" i="1"/>
  <c r="Y43" i="1"/>
  <c r="Y39" i="1"/>
  <c r="Y40" i="1"/>
  <c r="Y38" i="1"/>
  <c r="V48" i="1"/>
  <c r="V47" i="1"/>
  <c r="V44" i="1"/>
  <c r="V46" i="1"/>
  <c r="V45" i="1"/>
  <c r="V41" i="1"/>
  <c r="V42" i="1"/>
  <c r="V43" i="1"/>
  <c r="V39" i="1"/>
  <c r="V40" i="1"/>
  <c r="V38" i="1"/>
  <c r="M48" i="1"/>
  <c r="M47" i="1"/>
  <c r="M44" i="1"/>
  <c r="M46" i="1"/>
  <c r="M45" i="1"/>
  <c r="M41" i="1"/>
  <c r="M42" i="1"/>
  <c r="M43" i="1"/>
  <c r="M39" i="1"/>
  <c r="M40" i="1"/>
  <c r="M38" i="1"/>
  <c r="J48" i="1"/>
  <c r="J47" i="1"/>
  <c r="J44" i="1"/>
  <c r="J46" i="1"/>
  <c r="J45" i="1"/>
  <c r="J41" i="1"/>
  <c r="J42" i="1"/>
  <c r="J43" i="1"/>
  <c r="J39" i="1"/>
  <c r="J40" i="1"/>
  <c r="J38" i="1"/>
  <c r="AB33" i="1"/>
  <c r="AB34" i="1"/>
  <c r="AB32" i="1"/>
  <c r="AB30" i="1"/>
  <c r="AB31" i="1"/>
  <c r="AB28" i="1"/>
  <c r="AB29" i="1"/>
  <c r="AB27" i="1"/>
  <c r="AB26" i="1"/>
  <c r="Y33" i="1"/>
  <c r="Y34" i="1"/>
  <c r="Y32" i="1"/>
  <c r="Y30" i="1"/>
  <c r="Y31" i="1"/>
  <c r="Y28" i="1"/>
  <c r="Y29" i="1"/>
  <c r="Y27" i="1"/>
  <c r="Y26" i="1"/>
  <c r="V33" i="1"/>
  <c r="V34" i="1"/>
  <c r="V32" i="1"/>
  <c r="V30" i="1"/>
  <c r="V31" i="1"/>
  <c r="V28" i="1"/>
  <c r="V29" i="1"/>
  <c r="V27" i="1"/>
  <c r="V26" i="1"/>
  <c r="M33" i="1"/>
  <c r="M34" i="1"/>
  <c r="M32" i="1"/>
  <c r="M30" i="1"/>
  <c r="M31" i="1"/>
  <c r="M28" i="1"/>
  <c r="M29" i="1"/>
  <c r="M27" i="1"/>
  <c r="M26" i="1"/>
  <c r="J33" i="1"/>
  <c r="J34" i="1"/>
  <c r="J32" i="1"/>
  <c r="J30" i="1"/>
  <c r="J31" i="1"/>
  <c r="J28" i="1"/>
  <c r="J29" i="1"/>
  <c r="J27" i="1"/>
  <c r="J26" i="1"/>
  <c r="AB20" i="1"/>
  <c r="AB22" i="1"/>
  <c r="AB18" i="1"/>
  <c r="AB19" i="1"/>
  <c r="AB15" i="1"/>
  <c r="AB17" i="1"/>
  <c r="AB21" i="1"/>
  <c r="AB16" i="1"/>
  <c r="AB14" i="1"/>
  <c r="AB13" i="1"/>
  <c r="Y20" i="1"/>
  <c r="Y22" i="1"/>
  <c r="Y18" i="1"/>
  <c r="Y19" i="1"/>
  <c r="Y15" i="1"/>
  <c r="Y17" i="1"/>
  <c r="Y21" i="1"/>
  <c r="Y16" i="1"/>
  <c r="Y14" i="1"/>
  <c r="Y13" i="1"/>
  <c r="V20" i="1"/>
  <c r="V22" i="1"/>
  <c r="V18" i="1"/>
  <c r="V19" i="1"/>
  <c r="V15" i="1"/>
  <c r="V17" i="1"/>
  <c r="V21" i="1"/>
  <c r="V16" i="1"/>
  <c r="V14" i="1"/>
  <c r="V13" i="1"/>
  <c r="M20" i="1"/>
  <c r="M22" i="1"/>
  <c r="M18" i="1"/>
  <c r="M19" i="1"/>
  <c r="M15" i="1"/>
  <c r="M17" i="1"/>
  <c r="M21" i="1"/>
  <c r="M16" i="1"/>
  <c r="M14" i="1"/>
  <c r="M13" i="1"/>
  <c r="J20" i="1"/>
  <c r="J22" i="1"/>
  <c r="J18" i="1"/>
  <c r="J19" i="1"/>
  <c r="J15" i="1"/>
  <c r="J17" i="1"/>
  <c r="J21" i="1"/>
  <c r="J16" i="1"/>
  <c r="J14" i="1"/>
  <c r="J13" i="1"/>
  <c r="AB8" i="1"/>
  <c r="AB9" i="1"/>
  <c r="AB7" i="1"/>
  <c r="AB5" i="1"/>
  <c r="AB6" i="1"/>
  <c r="Y8" i="1"/>
  <c r="Y9" i="1"/>
  <c r="Y7" i="1"/>
  <c r="Y5" i="1"/>
  <c r="Y6" i="1"/>
  <c r="V8" i="1"/>
  <c r="V9" i="1"/>
  <c r="V7" i="1"/>
  <c r="V5" i="1"/>
  <c r="V6" i="1"/>
  <c r="M8" i="1"/>
  <c r="M9" i="1"/>
  <c r="M7" i="1"/>
  <c r="M5" i="1"/>
  <c r="M6" i="1"/>
  <c r="J8" i="1"/>
  <c r="J9" i="1"/>
  <c r="J7" i="1"/>
  <c r="J5" i="1"/>
  <c r="S48" i="1"/>
  <c r="S47" i="1"/>
  <c r="S44" i="1"/>
  <c r="S46" i="1"/>
  <c r="S45" i="1"/>
  <c r="S41" i="1"/>
  <c r="S42" i="1"/>
  <c r="S43" i="1"/>
  <c r="S39" i="1"/>
  <c r="S40" i="1"/>
  <c r="S38" i="1"/>
  <c r="P48" i="1"/>
  <c r="P47" i="1"/>
  <c r="P44" i="1"/>
  <c r="P46" i="1"/>
  <c r="P45" i="1"/>
  <c r="P41" i="1"/>
  <c r="P42" i="1"/>
  <c r="P43" i="1"/>
  <c r="P39" i="1"/>
  <c r="P40" i="1"/>
  <c r="P38" i="1"/>
  <c r="G48" i="1"/>
  <c r="G47" i="1"/>
  <c r="G44" i="1"/>
  <c r="G46" i="1"/>
  <c r="G45" i="1"/>
  <c r="G41" i="1"/>
  <c r="G42" i="1"/>
  <c r="G43" i="1"/>
  <c r="G39" i="1"/>
  <c r="G40" i="1"/>
  <c r="G38" i="1"/>
  <c r="S33" i="1"/>
  <c r="S34" i="1"/>
  <c r="S32" i="1"/>
  <c r="S30" i="1"/>
  <c r="S31" i="1"/>
  <c r="S28" i="1"/>
  <c r="S29" i="1"/>
  <c r="S27" i="1"/>
  <c r="S26" i="1"/>
  <c r="P33" i="1"/>
  <c r="P34" i="1"/>
  <c r="P32" i="1"/>
  <c r="P30" i="1"/>
  <c r="P31" i="1"/>
  <c r="P28" i="1"/>
  <c r="P29" i="1"/>
  <c r="P27" i="1"/>
  <c r="P26" i="1"/>
  <c r="S20" i="1"/>
  <c r="S22" i="1"/>
  <c r="S18" i="1"/>
  <c r="S19" i="1"/>
  <c r="S15" i="1"/>
  <c r="S17" i="1"/>
  <c r="S21" i="1"/>
  <c r="S16" i="1"/>
  <c r="S14" i="1"/>
  <c r="S13" i="1"/>
  <c r="P20" i="1"/>
  <c r="P22" i="1"/>
  <c r="P18" i="1"/>
  <c r="P19" i="1"/>
  <c r="P15" i="1"/>
  <c r="P17" i="1"/>
  <c r="P21" i="1"/>
  <c r="P16" i="1"/>
  <c r="P14" i="1"/>
  <c r="P13" i="1"/>
  <c r="S8" i="1"/>
  <c r="S9" i="1"/>
  <c r="S7" i="1"/>
  <c r="S5" i="1"/>
  <c r="S6" i="1"/>
  <c r="P8" i="1"/>
  <c r="P9" i="1"/>
  <c r="P7" i="1"/>
  <c r="P5" i="1"/>
  <c r="P6" i="1"/>
  <c r="G33" i="1"/>
  <c r="G34" i="1"/>
  <c r="G32" i="1"/>
  <c r="G30" i="1"/>
  <c r="G31" i="1"/>
  <c r="G28" i="1"/>
  <c r="G29" i="1"/>
  <c r="G27" i="1"/>
  <c r="G26" i="1"/>
  <c r="G20" i="1"/>
  <c r="G22" i="1"/>
  <c r="G18" i="1"/>
  <c r="G19" i="1"/>
  <c r="G15" i="1"/>
  <c r="G17" i="1"/>
  <c r="G21" i="1"/>
  <c r="G16" i="1"/>
  <c r="G14" i="1"/>
  <c r="G13" i="1"/>
  <c r="G8" i="1"/>
  <c r="G9" i="1"/>
  <c r="G7" i="1"/>
  <c r="G5" i="1"/>
  <c r="J6" i="1"/>
  <c r="G6" i="1"/>
  <c r="AY32" i="1"/>
  <c r="AY15" i="1"/>
  <c r="AY45" i="1"/>
  <c r="AY28" i="1"/>
  <c r="AY19" i="1"/>
  <c r="AY31" i="1"/>
  <c r="AY46" i="1"/>
  <c r="AY6" i="1"/>
  <c r="AY18" i="1"/>
  <c r="AY30" i="1"/>
  <c r="AY38" i="1"/>
  <c r="AY44" i="1"/>
  <c r="AY13" i="1"/>
  <c r="AY40" i="1"/>
  <c r="AY5" i="1"/>
  <c r="AY47" i="1"/>
  <c r="AY7" i="1"/>
  <c r="AY14" i="1"/>
  <c r="AY20" i="1"/>
  <c r="AY34" i="1"/>
  <c r="AY39" i="1"/>
  <c r="AY48" i="1"/>
  <c r="AY16" i="1"/>
  <c r="AY26" i="1"/>
  <c r="AY33" i="1"/>
  <c r="AY43" i="1"/>
  <c r="AY8" i="1"/>
  <c r="AY21" i="1"/>
  <c r="AY27" i="1"/>
  <c r="AY42" i="1"/>
  <c r="AY22" i="1"/>
  <c r="AY9" i="1"/>
  <c r="AY17" i="1"/>
  <c r="AY29" i="1"/>
  <c r="AY41" i="1"/>
  <c r="AX34" i="1"/>
  <c r="AX45" i="1"/>
  <c r="AX6" i="1"/>
  <c r="AX46" i="1"/>
  <c r="AX39" i="1"/>
  <c r="AX40" i="1"/>
  <c r="AX38" i="1"/>
  <c r="AX44" i="1"/>
  <c r="AX47" i="1"/>
  <c r="AX33" i="1"/>
  <c r="AX43" i="1"/>
  <c r="AX18" i="1"/>
  <c r="AX22" i="1"/>
  <c r="AX41" i="1"/>
  <c r="AX48" i="1"/>
  <c r="AX8" i="1"/>
  <c r="AX30" i="1"/>
  <c r="AX13" i="1"/>
  <c r="AX32" i="1"/>
  <c r="AX14" i="1"/>
  <c r="AX20" i="1"/>
  <c r="AX21" i="1"/>
  <c r="AX27" i="1"/>
  <c r="AX26" i="1"/>
  <c r="AX5" i="1"/>
  <c r="AX17" i="1"/>
  <c r="AX29" i="1"/>
  <c r="AX7" i="1"/>
  <c r="AX15" i="1"/>
  <c r="AX28" i="1"/>
  <c r="AX16" i="1"/>
  <c r="AX42" i="1"/>
  <c r="AX9" i="1"/>
  <c r="AX19" i="1"/>
  <c r="AX31" i="1"/>
  <c r="AZ9" i="1"/>
  <c r="AZ15" i="1"/>
  <c r="AZ17" i="1"/>
  <c r="AZ21" i="1"/>
  <c r="AZ8" i="1"/>
  <c r="AZ7" i="1"/>
  <c r="AZ16" i="1"/>
  <c r="AZ14" i="1"/>
  <c r="AZ13" i="1"/>
  <c r="AZ20" i="1"/>
  <c r="AZ22" i="1"/>
  <c r="AZ18" i="1"/>
  <c r="AZ19" i="1"/>
  <c r="AZ5" i="1"/>
  <c r="AZ6" i="1"/>
</calcChain>
</file>

<file path=xl/sharedStrings.xml><?xml version="1.0" encoding="utf-8"?>
<sst xmlns="http://schemas.openxmlformats.org/spreadsheetml/2006/main" count="560" uniqueCount="163">
  <si>
    <t>Gesamt</t>
  </si>
  <si>
    <t>Name</t>
  </si>
  <si>
    <t>Vorname</t>
  </si>
  <si>
    <t>Verein</t>
  </si>
  <si>
    <t>Jahrgang</t>
  </si>
  <si>
    <t>Pflicht 1</t>
  </si>
  <si>
    <t>SW</t>
  </si>
  <si>
    <t>Kür  1</t>
  </si>
  <si>
    <t>Kür 2</t>
  </si>
  <si>
    <t>2Pfl / 2Kür</t>
  </si>
  <si>
    <t>Bachmann</t>
  </si>
  <si>
    <t xml:space="preserve">Rieke </t>
  </si>
  <si>
    <t>TSV Ganderkesee</t>
  </si>
  <si>
    <t>Melnichuk</t>
  </si>
  <si>
    <t>Alexandra</t>
  </si>
  <si>
    <t>TGJ Salzgitter</t>
  </si>
  <si>
    <t>Siegel</t>
  </si>
  <si>
    <t xml:space="preserve">Carla </t>
  </si>
  <si>
    <t>Frankfurt Flyers</t>
  </si>
  <si>
    <t>Steinbrenner</t>
  </si>
  <si>
    <t xml:space="preserve">Greta </t>
  </si>
  <si>
    <t>Xing Hohmann</t>
  </si>
  <si>
    <t>Thea</t>
  </si>
  <si>
    <t>TT Niedernhausen</t>
  </si>
  <si>
    <t xml:space="preserve">Groha </t>
  </si>
  <si>
    <t xml:space="preserve">Muriel </t>
  </si>
  <si>
    <t>SV Weiskirchen</t>
  </si>
  <si>
    <t>Hering</t>
  </si>
  <si>
    <t xml:space="preserve">Pauline </t>
  </si>
  <si>
    <t>Munich-Airriders</t>
  </si>
  <si>
    <t>Hirsch</t>
  </si>
  <si>
    <t xml:space="preserve">Liska </t>
  </si>
  <si>
    <t>Lindenthal</t>
  </si>
  <si>
    <t xml:space="preserve">Lara </t>
  </si>
  <si>
    <t>MTV Bad Kreuznach</t>
  </si>
  <si>
    <t>Schwalm</t>
  </si>
  <si>
    <t>Mira</t>
  </si>
  <si>
    <t>SG Frankfurt-Nied</t>
  </si>
  <si>
    <t>Volska</t>
  </si>
  <si>
    <t xml:space="preserve">Nikola </t>
  </si>
  <si>
    <t>Jentsch</t>
  </si>
  <si>
    <t>Lena</t>
  </si>
  <si>
    <t>SC Cottbus Turnen</t>
  </si>
  <si>
    <t>Möller</t>
  </si>
  <si>
    <t>Maya</t>
  </si>
  <si>
    <t>TG Dietzenbach</t>
  </si>
  <si>
    <t>Morgenstern</t>
  </si>
  <si>
    <t>Luna</t>
  </si>
  <si>
    <t>TV Unterbach</t>
  </si>
  <si>
    <t xml:space="preserve">Vitalina </t>
  </si>
  <si>
    <t>Cremer</t>
  </si>
  <si>
    <t>Felizitas</t>
  </si>
  <si>
    <t>Eislöffel</t>
  </si>
  <si>
    <t>Aurelia</t>
  </si>
  <si>
    <t>MTV Bad Kreuzmach</t>
  </si>
  <si>
    <t>Kramp</t>
  </si>
  <si>
    <t>Jette</t>
  </si>
  <si>
    <t>Ramacher</t>
  </si>
  <si>
    <t>Marrit</t>
  </si>
  <si>
    <t>MTV Vorsfelde</t>
  </si>
  <si>
    <t>Hannah</t>
  </si>
  <si>
    <t>SC Melle</t>
  </si>
  <si>
    <t>Totzke</t>
  </si>
  <si>
    <t>Viona Maxin</t>
  </si>
  <si>
    <t>Wöll</t>
  </si>
  <si>
    <t>Bettina</t>
  </si>
  <si>
    <t>Munich Airriders</t>
  </si>
  <si>
    <t>Radfelder-Henning</t>
  </si>
  <si>
    <t xml:space="preserve">Mirja-Carina </t>
  </si>
  <si>
    <t>OSC Bremerhaven</t>
  </si>
  <si>
    <t>Wohlfahrt</t>
  </si>
  <si>
    <t>Lenya</t>
  </si>
  <si>
    <t>Braaf</t>
  </si>
  <si>
    <t>Luisa</t>
  </si>
  <si>
    <t>Frey</t>
  </si>
  <si>
    <t>Luka</t>
  </si>
  <si>
    <t>SV Brackwede</t>
  </si>
  <si>
    <t>Langner</t>
  </si>
  <si>
    <t>Sabrina</t>
  </si>
  <si>
    <t>Schneider</t>
  </si>
  <si>
    <t>Fiona</t>
  </si>
  <si>
    <t>Lauhöfer</t>
  </si>
  <si>
    <t>Saskia</t>
  </si>
  <si>
    <t>Schuldt</t>
  </si>
  <si>
    <t>Christine</t>
  </si>
  <si>
    <t>Steiber</t>
  </si>
  <si>
    <t>Selina</t>
  </si>
  <si>
    <t>MTV Stuttgart</t>
  </si>
  <si>
    <t>Stöhr</t>
  </si>
  <si>
    <t>Gabriela</t>
  </si>
  <si>
    <t>Baumann</t>
  </si>
  <si>
    <t>Isabel</t>
  </si>
  <si>
    <t>Süß</t>
  </si>
  <si>
    <t>Annika</t>
  </si>
  <si>
    <t>Buchholz</t>
  </si>
  <si>
    <t>Charmaine</t>
  </si>
  <si>
    <t>DTV Die Kängurus</t>
  </si>
  <si>
    <t>Norderstedter SV</t>
  </si>
  <si>
    <t>weiblich</t>
  </si>
  <si>
    <t>Pflicht</t>
  </si>
  <si>
    <t>Pflichtwert</t>
  </si>
  <si>
    <t>Kürwert</t>
  </si>
  <si>
    <t>W11</t>
  </si>
  <si>
    <t>W13</t>
  </si>
  <si>
    <t>W15</t>
  </si>
  <si>
    <t>W17</t>
  </si>
  <si>
    <t>WAGC Quali 2021</t>
  </si>
  <si>
    <t>2004-2000</t>
  </si>
  <si>
    <t>WAGC Normen</t>
  </si>
  <si>
    <t>Fuchs</t>
  </si>
  <si>
    <t>Moritz</t>
  </si>
  <si>
    <t>Eschke</t>
  </si>
  <si>
    <t>Ryan</t>
  </si>
  <si>
    <t>TB Ruit</t>
  </si>
  <si>
    <t>Braun</t>
  </si>
  <si>
    <t>Janis-Luca</t>
  </si>
  <si>
    <t>TV Nelingen</t>
  </si>
  <si>
    <t>Henry</t>
  </si>
  <si>
    <t>Striese</t>
  </si>
  <si>
    <t>Hendrik</t>
  </si>
  <si>
    <t>Wolfrum</t>
  </si>
  <si>
    <t>Philipp</t>
  </si>
  <si>
    <t>Risch</t>
  </si>
  <si>
    <t>Valentin</t>
  </si>
  <si>
    <t>SG Frankfurt</t>
  </si>
  <si>
    <t>Feyh</t>
  </si>
  <si>
    <t>Miguel</t>
  </si>
  <si>
    <t>Gladjuk</t>
  </si>
  <si>
    <t>Michael</t>
  </si>
  <si>
    <t>Hagen</t>
  </si>
  <si>
    <t>Luis</t>
  </si>
  <si>
    <t>TV Blecher</t>
  </si>
  <si>
    <t>Garmann</t>
  </si>
  <si>
    <t>Lars</t>
  </si>
  <si>
    <t>Lauxtermann</t>
  </si>
  <si>
    <t>Caio</t>
  </si>
  <si>
    <t>Hofmann</t>
  </si>
  <si>
    <t>Simon</t>
  </si>
  <si>
    <t>Budde</t>
  </si>
  <si>
    <t>Max</t>
  </si>
  <si>
    <t>Rösler</t>
  </si>
  <si>
    <t>Manuel</t>
  </si>
  <si>
    <t>König</t>
  </si>
  <si>
    <t>Hannes</t>
  </si>
  <si>
    <t>Horna</t>
  </si>
  <si>
    <t>Jan-Eike</t>
  </si>
  <si>
    <t>männlich</t>
  </si>
  <si>
    <t>Ranking</t>
  </si>
  <si>
    <t>17-21</t>
  </si>
  <si>
    <t>15-16</t>
  </si>
  <si>
    <t>13-14</t>
  </si>
  <si>
    <t>11-12</t>
  </si>
  <si>
    <t>Ronsiek Niederbröcker</t>
  </si>
  <si>
    <t>1. WAGC Quali in Cottbus</t>
  </si>
  <si>
    <t>Pflicht 2</t>
  </si>
  <si>
    <t>Kür 3</t>
  </si>
  <si>
    <t>2. WAGC Quali in Ruit</t>
  </si>
  <si>
    <t>3. WAGC Quali DM</t>
  </si>
  <si>
    <t>4. WAGC Quali CoF</t>
  </si>
  <si>
    <t>erfüllt</t>
  </si>
  <si>
    <t>Kür</t>
  </si>
  <si>
    <t>Snikere</t>
  </si>
  <si>
    <t>Kür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</si>
</sst>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2"/>
      <color theme="0"/>
      <name val="Calibri"/>
      <family val="2"/>
      <scheme val="minor"/>
    </font>
    <font>
      <sz val="12"/>
      <color theme="0"/>
      <name val="Calibri"/>
      <family val="2"/>
      <scheme val="minor"/>
    </font>
    <font>
      <b/>
      <sz val="12"/>
      <name val="Calibri"/>
      <family val="2"/>
      <scheme val="minor"/>
    </font>
    <font>
      <sz val="12"/>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2">
    <xf numFmtId="0" fontId="0" fillId="0" borderId="0"/>
    <xf numFmtId="0" fontId="4" fillId="0" borderId="0"/>
  </cellStyleXfs>
  <cellXfs count="261">
    <xf numFmtId="0" fontId="0" fillId="0" borderId="0" xfId="0"/>
    <xf numFmtId="0" fontId="2" fillId="0" borderId="0" xfId="0" applyFont="1"/>
    <xf numFmtId="0" fontId="1" fillId="0" borderId="13" xfId="0" applyFont="1" applyBorder="1" applyAlignment="1">
      <alignment horizontal="center" vertic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0" borderId="16" xfId="0" applyFont="1" applyBorder="1" applyAlignment="1">
      <alignment horizontal="center" vertical="center"/>
    </xf>
    <xf numFmtId="0" fontId="0" fillId="5" borderId="17" xfId="0" applyFill="1" applyBorder="1" applyAlignment="1">
      <alignment horizontal="center" vertical="center"/>
    </xf>
    <xf numFmtId="165" fontId="0" fillId="5" borderId="19" xfId="0" applyNumberFormat="1" applyFill="1" applyBorder="1" applyAlignment="1">
      <alignment horizontal="center" vertical="center"/>
    </xf>
    <xf numFmtId="165" fontId="0" fillId="5" borderId="10" xfId="0" applyNumberFormat="1" applyFill="1" applyBorder="1" applyAlignment="1">
      <alignment horizontal="center" vertical="center"/>
    </xf>
    <xf numFmtId="165" fontId="0" fillId="5" borderId="18" xfId="0" applyNumberFormat="1" applyFill="1" applyBorder="1" applyAlignment="1">
      <alignment horizontal="center" vertical="center"/>
    </xf>
    <xf numFmtId="0" fontId="1" fillId="0" borderId="20" xfId="0" applyFont="1" applyBorder="1" applyAlignment="1">
      <alignment horizontal="center" vertical="center"/>
    </xf>
    <xf numFmtId="0" fontId="0" fillId="5" borderId="18" xfId="0" applyFill="1" applyBorder="1" applyAlignment="1">
      <alignment horizontal="center" vertical="center"/>
    </xf>
    <xf numFmtId="0" fontId="0" fillId="5" borderId="9" xfId="0" applyFill="1" applyBorder="1" applyAlignment="1">
      <alignment horizontal="center" vertical="center"/>
    </xf>
    <xf numFmtId="165" fontId="0" fillId="5" borderId="9" xfId="0" applyNumberFormat="1" applyFill="1" applyBorder="1" applyAlignment="1">
      <alignment horizontal="center" vertical="center"/>
    </xf>
    <xf numFmtId="0" fontId="1" fillId="0" borderId="22" xfId="0" applyFont="1" applyBorder="1" applyAlignment="1">
      <alignment horizontal="center" vertical="center"/>
    </xf>
    <xf numFmtId="165" fontId="0" fillId="5" borderId="23" xfId="0" applyNumberFormat="1" applyFill="1" applyBorder="1" applyAlignment="1">
      <alignment horizontal="center" vertical="center"/>
    </xf>
    <xf numFmtId="165" fontId="0" fillId="5" borderId="17" xfId="0" applyNumberFormat="1" applyFill="1" applyBorder="1" applyAlignment="1">
      <alignment horizontal="center" vertical="center"/>
    </xf>
    <xf numFmtId="0" fontId="3" fillId="5" borderId="15" xfId="0" applyFont="1" applyFill="1" applyBorder="1" applyAlignment="1">
      <alignment horizontal="center" vertical="center"/>
    </xf>
    <xf numFmtId="165" fontId="2" fillId="5" borderId="19" xfId="0" applyNumberFormat="1" applyFont="1" applyFill="1" applyBorder="1" applyAlignment="1">
      <alignment horizontal="center" vertical="center"/>
    </xf>
    <xf numFmtId="165" fontId="2" fillId="5" borderId="10" xfId="0" applyNumberFormat="1" applyFont="1" applyFill="1" applyBorder="1" applyAlignment="1">
      <alignment horizontal="center" vertical="center"/>
    </xf>
    <xf numFmtId="165" fontId="2" fillId="5" borderId="23" xfId="0" applyNumberFormat="1" applyFont="1" applyFill="1" applyBorder="1" applyAlignment="1">
      <alignment horizontal="center" vertical="center"/>
    </xf>
    <xf numFmtId="0" fontId="5" fillId="0" borderId="0" xfId="0" applyFont="1"/>
    <xf numFmtId="0" fontId="1" fillId="0" borderId="0" xfId="0" applyFont="1" applyFill="1" applyBorder="1"/>
    <xf numFmtId="0" fontId="4" fillId="0" borderId="0" xfId="0" applyFont="1"/>
    <xf numFmtId="0" fontId="4" fillId="0" borderId="0" xfId="0" applyFont="1" applyAlignment="1">
      <alignment horizontal="center"/>
    </xf>
    <xf numFmtId="0" fontId="4" fillId="4" borderId="0" xfId="0" applyFont="1" applyFill="1" applyBorder="1"/>
    <xf numFmtId="0" fontId="4" fillId="4" borderId="0" xfId="1" applyFont="1" applyFill="1" applyBorder="1" applyAlignment="1" applyProtection="1">
      <alignment horizontal="left"/>
      <protection locked="0"/>
    </xf>
    <xf numFmtId="164" fontId="4" fillId="4" borderId="0" xfId="0" applyNumberFormat="1" applyFont="1" applyFill="1" applyBorder="1"/>
    <xf numFmtId="165" fontId="6" fillId="4" borderId="0" xfId="0" applyNumberFormat="1" applyFont="1" applyFill="1" applyBorder="1"/>
    <xf numFmtId="164" fontId="5" fillId="4" borderId="0" xfId="0" applyNumberFormat="1" applyFont="1" applyFill="1" applyBorder="1"/>
    <xf numFmtId="0" fontId="4" fillId="4" borderId="0" xfId="0" applyFont="1" applyFill="1" applyBorder="1" applyAlignment="1">
      <alignment horizontal="center"/>
    </xf>
    <xf numFmtId="0" fontId="5" fillId="0" borderId="0" xfId="0" applyFont="1" applyBorder="1"/>
    <xf numFmtId="0" fontId="5" fillId="0" borderId="14" xfId="0" applyFont="1" applyBorder="1"/>
    <xf numFmtId="0" fontId="5" fillId="0" borderId="15" xfId="0" applyFont="1" applyBorder="1"/>
    <xf numFmtId="0" fontId="5" fillId="0" borderId="28" xfId="0" applyFont="1" applyBorder="1" applyAlignment="1">
      <alignment horizontal="center"/>
    </xf>
    <xf numFmtId="0" fontId="4" fillId="4" borderId="34" xfId="0" applyFont="1" applyFill="1" applyBorder="1"/>
    <xf numFmtId="0" fontId="4" fillId="4" borderId="3" xfId="0" applyFont="1" applyFill="1" applyBorder="1"/>
    <xf numFmtId="0" fontId="4" fillId="4" borderId="1" xfId="0" applyFont="1" applyFill="1" applyBorder="1"/>
    <xf numFmtId="164" fontId="4" fillId="2" borderId="3" xfId="0" applyNumberFormat="1" applyFont="1" applyFill="1" applyBorder="1"/>
    <xf numFmtId="164" fontId="4" fillId="2" borderId="1" xfId="0" applyNumberFormat="1" applyFont="1" applyFill="1" applyBorder="1"/>
    <xf numFmtId="165" fontId="6" fillId="2" borderId="1" xfId="0" applyNumberFormat="1" applyFont="1" applyFill="1" applyBorder="1"/>
    <xf numFmtId="165" fontId="6" fillId="3" borderId="1" xfId="0" applyNumberFormat="1" applyFont="1" applyFill="1" applyBorder="1"/>
    <xf numFmtId="165" fontId="6" fillId="3" borderId="2" xfId="0" applyNumberFormat="1" applyFont="1" applyFill="1" applyBorder="1"/>
    <xf numFmtId="165" fontId="6" fillId="6" borderId="1" xfId="0" applyNumberFormat="1" applyFont="1" applyFill="1" applyBorder="1"/>
    <xf numFmtId="165" fontId="6" fillId="6" borderId="4" xfId="0" applyNumberFormat="1" applyFont="1" applyFill="1" applyBorder="1"/>
    <xf numFmtId="0" fontId="4" fillId="4" borderId="35" xfId="0" applyFont="1" applyFill="1" applyBorder="1"/>
    <xf numFmtId="0" fontId="4" fillId="4" borderId="9" xfId="0" applyFont="1" applyFill="1" applyBorder="1"/>
    <xf numFmtId="0" fontId="4" fillId="4" borderId="10" xfId="1" applyFont="1" applyFill="1" applyBorder="1" applyAlignment="1" applyProtection="1">
      <alignment horizontal="left"/>
      <protection locked="0"/>
    </xf>
    <xf numFmtId="164" fontId="4" fillId="2" borderId="9" xfId="0" applyNumberFormat="1" applyFont="1" applyFill="1" applyBorder="1"/>
    <xf numFmtId="164" fontId="4" fillId="2" borderId="10" xfId="0" applyNumberFormat="1" applyFont="1" applyFill="1" applyBorder="1"/>
    <xf numFmtId="165" fontId="6" fillId="2" borderId="10" xfId="0" applyNumberFormat="1" applyFont="1" applyFill="1" applyBorder="1"/>
    <xf numFmtId="165" fontId="6" fillId="3" borderId="10" xfId="0" applyNumberFormat="1" applyFont="1" applyFill="1" applyBorder="1"/>
    <xf numFmtId="0" fontId="4" fillId="4" borderId="0" xfId="0" applyFont="1" applyFill="1"/>
    <xf numFmtId="164" fontId="4" fillId="0" borderId="0" xfId="0" applyNumberFormat="1" applyFont="1"/>
    <xf numFmtId="165" fontId="6" fillId="0" borderId="0" xfId="0" applyNumberFormat="1" applyFont="1"/>
    <xf numFmtId="164" fontId="5" fillId="0" borderId="0" xfId="0" applyNumberFormat="1" applyFont="1"/>
    <xf numFmtId="0" fontId="5" fillId="0" borderId="13" xfId="0" applyFont="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20" xfId="0" applyFont="1" applyBorder="1" applyAlignment="1">
      <alignment horizontal="center" vertical="center"/>
    </xf>
    <xf numFmtId="0" fontId="4" fillId="5" borderId="18" xfId="0" applyFont="1" applyFill="1" applyBorder="1" applyAlignment="1">
      <alignment horizontal="center" vertical="center"/>
    </xf>
    <xf numFmtId="165" fontId="4" fillId="5" borderId="19" xfId="0" applyNumberFormat="1" applyFont="1" applyFill="1" applyBorder="1" applyAlignment="1">
      <alignment horizontal="center" vertical="center"/>
    </xf>
    <xf numFmtId="0" fontId="5" fillId="0" borderId="16" xfId="0" applyFont="1" applyBorder="1" applyAlignment="1">
      <alignment horizontal="center" vertical="center"/>
    </xf>
    <xf numFmtId="0" fontId="4" fillId="5" borderId="9" xfId="0" applyFont="1" applyFill="1" applyBorder="1" applyAlignment="1">
      <alignment horizontal="center" vertical="center"/>
    </xf>
    <xf numFmtId="165" fontId="4" fillId="5" borderId="10" xfId="0" applyNumberFormat="1" applyFont="1" applyFill="1" applyBorder="1" applyAlignment="1">
      <alignment horizontal="center" vertical="center"/>
    </xf>
    <xf numFmtId="0" fontId="5" fillId="0" borderId="22" xfId="0" applyFont="1" applyBorder="1" applyAlignment="1">
      <alignment horizontal="center" vertical="center"/>
    </xf>
    <xf numFmtId="0" fontId="4" fillId="5" borderId="17" xfId="0" applyFont="1" applyFill="1" applyBorder="1" applyAlignment="1">
      <alignment horizontal="center" vertical="center"/>
    </xf>
    <xf numFmtId="165" fontId="4" fillId="5" borderId="23" xfId="0" applyNumberFormat="1" applyFont="1" applyFill="1" applyBorder="1" applyAlignment="1">
      <alignment horizontal="center" vertical="center"/>
    </xf>
    <xf numFmtId="165" fontId="4"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64" fontId="5" fillId="5" borderId="15" xfId="0" applyNumberFormat="1" applyFont="1" applyFill="1" applyBorder="1" applyAlignment="1">
      <alignment horizontal="center" vertical="center"/>
    </xf>
    <xf numFmtId="164" fontId="5" fillId="5" borderId="14"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164" fontId="4" fillId="5" borderId="9" xfId="0" applyNumberFormat="1" applyFont="1" applyFill="1" applyBorder="1" applyAlignment="1">
      <alignment horizontal="center" vertical="center"/>
    </xf>
    <xf numFmtId="164" fontId="4" fillId="5" borderId="17" xfId="0" applyNumberFormat="1" applyFont="1" applyFill="1" applyBorder="1" applyAlignment="1">
      <alignment horizontal="center" vertical="center"/>
    </xf>
    <xf numFmtId="164" fontId="4" fillId="3" borderId="3" xfId="0" applyNumberFormat="1" applyFont="1" applyFill="1" applyBorder="1"/>
    <xf numFmtId="164" fontId="4" fillId="3" borderId="9" xfId="0" applyNumberFormat="1" applyFont="1" applyFill="1" applyBorder="1"/>
    <xf numFmtId="164" fontId="4" fillId="3" borderId="1" xfId="0" applyNumberFormat="1" applyFont="1" applyFill="1" applyBorder="1"/>
    <xf numFmtId="164" fontId="4" fillId="3" borderId="10" xfId="0" applyNumberFormat="1" applyFont="1" applyFill="1" applyBorder="1"/>
    <xf numFmtId="165" fontId="7" fillId="4" borderId="0" xfId="0" applyNumberFormat="1" applyFont="1" applyFill="1" applyBorder="1"/>
    <xf numFmtId="164" fontId="4" fillId="6" borderId="3" xfId="0" applyNumberFormat="1" applyFont="1" applyFill="1" applyBorder="1"/>
    <xf numFmtId="164" fontId="4" fillId="6" borderId="1" xfId="0" applyNumberFormat="1" applyFont="1" applyFill="1" applyBorder="1"/>
    <xf numFmtId="165" fontId="6" fillId="2" borderId="2" xfId="0" applyNumberFormat="1" applyFont="1" applyFill="1" applyBorder="1"/>
    <xf numFmtId="164" fontId="4" fillId="7" borderId="3" xfId="0" applyNumberFormat="1" applyFont="1" applyFill="1" applyBorder="1"/>
    <xf numFmtId="165" fontId="6" fillId="7" borderId="1" xfId="0" applyNumberFormat="1" applyFont="1" applyFill="1" applyBorder="1"/>
    <xf numFmtId="164" fontId="4" fillId="7" borderId="1" xfId="0" applyNumberFormat="1" applyFont="1" applyFill="1" applyBorder="1"/>
    <xf numFmtId="165" fontId="6" fillId="7" borderId="2" xfId="0" applyNumberFormat="1" applyFont="1" applyFill="1" applyBorder="1"/>
    <xf numFmtId="164" fontId="4" fillId="0" borderId="0" xfId="0" applyNumberFormat="1" applyFont="1" applyFill="1" applyAlignment="1">
      <alignment horizontal="center"/>
    </xf>
    <xf numFmtId="164" fontId="5" fillId="0" borderId="0" xfId="0" applyNumberFormat="1" applyFont="1" applyFill="1" applyBorder="1" applyAlignment="1">
      <alignment horizontal="center"/>
    </xf>
    <xf numFmtId="164" fontId="5" fillId="0" borderId="25"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26" xfId="0" applyNumberFormat="1" applyFont="1" applyFill="1" applyBorder="1" applyAlignment="1">
      <alignment horizontal="center"/>
    </xf>
    <xf numFmtId="164" fontId="5" fillId="0" borderId="0" xfId="0" applyNumberFormat="1" applyFont="1" applyFill="1" applyAlignment="1">
      <alignment horizontal="center"/>
    </xf>
    <xf numFmtId="164" fontId="5" fillId="0" borderId="27" xfId="0" applyNumberFormat="1" applyFont="1" applyBorder="1" applyAlignment="1">
      <alignment horizontal="right"/>
    </xf>
    <xf numFmtId="164" fontId="5" fillId="0" borderId="24" xfId="0" applyNumberFormat="1" applyFont="1" applyFill="1" applyBorder="1" applyAlignment="1">
      <alignment horizontal="center"/>
    </xf>
    <xf numFmtId="0" fontId="5" fillId="0" borderId="21" xfId="0" applyFont="1" applyFill="1" applyBorder="1" applyAlignment="1">
      <alignment horizontal="center"/>
    </xf>
    <xf numFmtId="164" fontId="5" fillId="0" borderId="11" xfId="0" applyNumberFormat="1" applyFont="1" applyFill="1" applyBorder="1" applyAlignment="1">
      <alignment horizontal="center"/>
    </xf>
    <xf numFmtId="164" fontId="5" fillId="0" borderId="37"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39" xfId="0" applyNumberFormat="1" applyFont="1" applyFill="1" applyBorder="1" applyAlignment="1">
      <alignment horizontal="center"/>
    </xf>
    <xf numFmtId="164" fontId="5" fillId="0" borderId="33" xfId="0" applyNumberFormat="1" applyFont="1" applyFill="1" applyBorder="1" applyAlignment="1">
      <alignment horizontal="center"/>
    </xf>
    <xf numFmtId="165" fontId="6" fillId="3" borderId="12" xfId="0" applyNumberFormat="1" applyFont="1" applyFill="1" applyBorder="1"/>
    <xf numFmtId="164" fontId="4" fillId="2" borderId="6" xfId="0" applyNumberFormat="1" applyFont="1" applyFill="1" applyBorder="1"/>
    <xf numFmtId="165" fontId="6" fillId="2" borderId="7" xfId="0" applyNumberFormat="1" applyFont="1" applyFill="1" applyBorder="1"/>
    <xf numFmtId="164" fontId="4" fillId="2" borderId="7" xfId="0" applyNumberFormat="1" applyFont="1" applyFill="1" applyBorder="1"/>
    <xf numFmtId="164" fontId="4" fillId="3" borderId="6" xfId="0" applyNumberFormat="1" applyFont="1" applyFill="1" applyBorder="1"/>
    <xf numFmtId="165" fontId="6" fillId="3" borderId="7" xfId="0" applyNumberFormat="1" applyFont="1" applyFill="1" applyBorder="1"/>
    <xf numFmtId="164" fontId="4" fillId="3" borderId="7" xfId="0" applyNumberFormat="1" applyFont="1" applyFill="1" applyBorder="1"/>
    <xf numFmtId="165" fontId="6" fillId="3" borderId="8" xfId="0" applyNumberFormat="1" applyFont="1" applyFill="1" applyBorder="1"/>
    <xf numFmtId="164" fontId="4" fillId="7" borderId="6" xfId="0" applyNumberFormat="1" applyFont="1" applyFill="1" applyBorder="1"/>
    <xf numFmtId="165" fontId="6" fillId="7" borderId="7" xfId="0" applyNumberFormat="1" applyFont="1" applyFill="1" applyBorder="1"/>
    <xf numFmtId="164" fontId="4" fillId="7" borderId="7" xfId="0" applyNumberFormat="1" applyFont="1" applyFill="1" applyBorder="1"/>
    <xf numFmtId="165" fontId="6" fillId="7" borderId="8" xfId="0" applyNumberFormat="1" applyFont="1" applyFill="1" applyBorder="1"/>
    <xf numFmtId="164" fontId="4" fillId="6" borderId="6" xfId="0" applyNumberFormat="1" applyFont="1" applyFill="1" applyBorder="1"/>
    <xf numFmtId="165" fontId="6" fillId="6" borderId="7" xfId="0" applyNumberFormat="1" applyFont="1" applyFill="1" applyBorder="1"/>
    <xf numFmtId="164" fontId="4" fillId="6" borderId="7" xfId="0" applyNumberFormat="1" applyFont="1" applyFill="1" applyBorder="1"/>
    <xf numFmtId="165" fontId="6" fillId="6" borderId="30" xfId="0" applyNumberFormat="1" applyFont="1" applyFill="1" applyBorder="1"/>
    <xf numFmtId="164" fontId="5" fillId="3" borderId="9" xfId="0" applyNumberFormat="1" applyFont="1" applyFill="1" applyBorder="1" applyAlignment="1">
      <alignment horizontal="right"/>
    </xf>
    <xf numFmtId="165" fontId="7" fillId="3" borderId="10" xfId="0" applyNumberFormat="1" applyFont="1" applyFill="1" applyBorder="1" applyAlignment="1">
      <alignment horizontal="right"/>
    </xf>
    <xf numFmtId="164" fontId="5" fillId="3" borderId="10" xfId="0" applyNumberFormat="1" applyFont="1" applyFill="1" applyBorder="1" applyAlignment="1">
      <alignment horizontal="right"/>
    </xf>
    <xf numFmtId="165" fontId="7" fillId="3" borderId="12" xfId="0" applyNumberFormat="1" applyFont="1" applyFill="1" applyBorder="1" applyAlignment="1">
      <alignment horizontal="right"/>
    </xf>
    <xf numFmtId="164" fontId="5" fillId="7" borderId="9" xfId="0" applyNumberFormat="1" applyFont="1" applyFill="1" applyBorder="1" applyAlignment="1">
      <alignment horizontal="right"/>
    </xf>
    <xf numFmtId="165" fontId="7" fillId="7" borderId="10" xfId="0" applyNumberFormat="1" applyFont="1" applyFill="1" applyBorder="1" applyAlignment="1">
      <alignment horizontal="right"/>
    </xf>
    <xf numFmtId="164" fontId="5" fillId="7" borderId="10" xfId="0" applyNumberFormat="1" applyFont="1" applyFill="1" applyBorder="1" applyAlignment="1">
      <alignment horizontal="right"/>
    </xf>
    <xf numFmtId="165" fontId="7" fillId="7" borderId="11" xfId="0" applyNumberFormat="1" applyFont="1" applyFill="1" applyBorder="1" applyAlignment="1">
      <alignment horizontal="right"/>
    </xf>
    <xf numFmtId="164" fontId="5" fillId="6" borderId="9" xfId="0" applyNumberFormat="1" applyFont="1" applyFill="1" applyBorder="1" applyAlignment="1">
      <alignment horizontal="right"/>
    </xf>
    <xf numFmtId="165" fontId="7" fillId="6" borderId="10" xfId="0" applyNumberFormat="1" applyFont="1" applyFill="1" applyBorder="1" applyAlignment="1">
      <alignment horizontal="right"/>
    </xf>
    <xf numFmtId="164" fontId="5" fillId="6" borderId="10" xfId="0" applyNumberFormat="1" applyFont="1" applyFill="1" applyBorder="1" applyAlignment="1">
      <alignment horizontal="right"/>
    </xf>
    <xf numFmtId="165" fontId="7" fillId="6" borderId="11" xfId="0" applyNumberFormat="1" applyFont="1" applyFill="1" applyBorder="1" applyAlignment="1">
      <alignment horizontal="right"/>
    </xf>
    <xf numFmtId="164" fontId="5" fillId="0" borderId="26" xfId="0" applyNumberFormat="1" applyFont="1" applyBorder="1" applyAlignment="1">
      <alignment horizontal="right"/>
    </xf>
    <xf numFmtId="0" fontId="5" fillId="0" borderId="11" xfId="0" applyFont="1" applyBorder="1" applyAlignment="1">
      <alignment horizontal="center"/>
    </xf>
    <xf numFmtId="164" fontId="4" fillId="7" borderId="9" xfId="0" applyNumberFormat="1" applyFont="1" applyFill="1" applyBorder="1"/>
    <xf numFmtId="165" fontId="6" fillId="7" borderId="10" xfId="0" applyNumberFormat="1" applyFont="1" applyFill="1" applyBorder="1"/>
    <xf numFmtId="164" fontId="4" fillId="7" borderId="10" xfId="0" applyNumberFormat="1" applyFont="1" applyFill="1" applyBorder="1"/>
    <xf numFmtId="165" fontId="6" fillId="7" borderId="12" xfId="0" applyNumberFormat="1" applyFont="1" applyFill="1" applyBorder="1"/>
    <xf numFmtId="164" fontId="4" fillId="6" borderId="9" xfId="0" applyNumberFormat="1" applyFont="1" applyFill="1" applyBorder="1"/>
    <xf numFmtId="165" fontId="6" fillId="6" borderId="10" xfId="0" applyNumberFormat="1" applyFont="1" applyFill="1" applyBorder="1"/>
    <xf numFmtId="164" fontId="4" fillId="6" borderId="10" xfId="0" applyNumberFormat="1" applyFont="1" applyFill="1" applyBorder="1"/>
    <xf numFmtId="165" fontId="6" fillId="6" borderId="11" xfId="0" applyNumberFormat="1" applyFont="1" applyFill="1" applyBorder="1"/>
    <xf numFmtId="49" fontId="5" fillId="0" borderId="0" xfId="0" applyNumberFormat="1" applyFont="1" applyBorder="1"/>
    <xf numFmtId="164" fontId="5" fillId="5" borderId="0" xfId="0" applyNumberFormat="1" applyFont="1" applyFill="1" applyBorder="1" applyAlignment="1">
      <alignment horizontal="center" vertical="center"/>
    </xf>
    <xf numFmtId="165" fontId="2" fillId="5" borderId="0" xfId="0" applyNumberFormat="1" applyFont="1" applyFill="1" applyBorder="1" applyAlignment="1">
      <alignment horizontal="center" vertical="center"/>
    </xf>
    <xf numFmtId="0" fontId="5" fillId="0" borderId="29" xfId="0" applyFont="1" applyBorder="1" applyAlignment="1">
      <alignment horizontal="right"/>
    </xf>
    <xf numFmtId="0" fontId="4" fillId="4" borderId="2" xfId="0" applyFont="1" applyFill="1" applyBorder="1"/>
    <xf numFmtId="0" fontId="4" fillId="4" borderId="12" xfId="0" applyFont="1" applyFill="1" applyBorder="1"/>
    <xf numFmtId="164" fontId="5" fillId="2" borderId="9" xfId="0" applyNumberFormat="1" applyFont="1" applyFill="1" applyBorder="1" applyAlignment="1">
      <alignment horizontal="right"/>
    </xf>
    <xf numFmtId="165" fontId="7" fillId="2" borderId="10" xfId="0" applyNumberFormat="1" applyFont="1" applyFill="1" applyBorder="1" applyAlignment="1">
      <alignment horizontal="right"/>
    </xf>
    <xf numFmtId="164" fontId="5" fillId="2" borderId="10" xfId="0" applyNumberFormat="1" applyFont="1" applyFill="1" applyBorder="1" applyAlignment="1">
      <alignment horizontal="right"/>
    </xf>
    <xf numFmtId="165" fontId="7" fillId="2" borderId="12" xfId="0" applyNumberFormat="1" applyFont="1" applyFill="1" applyBorder="1" applyAlignment="1">
      <alignment horizontal="right"/>
    </xf>
    <xf numFmtId="165" fontId="6" fillId="2" borderId="8" xfId="0" applyNumberFormat="1" applyFont="1" applyFill="1" applyBorder="1"/>
    <xf numFmtId="165" fontId="6" fillId="2" borderId="12" xfId="0" applyNumberFormat="1" applyFont="1" applyFill="1" applyBorder="1"/>
    <xf numFmtId="165" fontId="6" fillId="7" borderId="4" xfId="0" applyNumberFormat="1" applyFont="1" applyFill="1" applyBorder="1"/>
    <xf numFmtId="165" fontId="6" fillId="7" borderId="30" xfId="0" applyNumberFormat="1" applyFont="1" applyFill="1" applyBorder="1"/>
    <xf numFmtId="165" fontId="7" fillId="7" borderId="12" xfId="0" applyNumberFormat="1" applyFont="1" applyFill="1" applyBorder="1" applyAlignment="1">
      <alignment horizontal="right"/>
    </xf>
    <xf numFmtId="0" fontId="5" fillId="0" borderId="25" xfId="0" applyFont="1" applyFill="1" applyBorder="1" applyAlignment="1">
      <alignment horizontal="center"/>
    </xf>
    <xf numFmtId="165" fontId="6" fillId="7" borderId="11" xfId="0" applyNumberFormat="1" applyFont="1" applyFill="1" applyBorder="1"/>
    <xf numFmtId="164" fontId="4" fillId="4" borderId="0" xfId="0" applyNumberFormat="1" applyFont="1" applyFill="1"/>
    <xf numFmtId="164" fontId="8" fillId="0" borderId="5" xfId="0" applyNumberFormat="1" applyFont="1" applyBorder="1"/>
    <xf numFmtId="0" fontId="9" fillId="0" borderId="4" xfId="0" applyFont="1" applyBorder="1" applyAlignment="1">
      <alignment horizontal="center"/>
    </xf>
    <xf numFmtId="164" fontId="8" fillId="0" borderId="26" xfId="0" applyNumberFormat="1" applyFont="1" applyBorder="1"/>
    <xf numFmtId="0" fontId="9" fillId="0" borderId="11" xfId="0" applyFont="1" applyBorder="1" applyAlignment="1">
      <alignment horizontal="center"/>
    </xf>
    <xf numFmtId="164" fontId="8" fillId="0" borderId="24" xfId="0" applyNumberFormat="1" applyFont="1" applyBorder="1"/>
    <xf numFmtId="164" fontId="10" fillId="0" borderId="5" xfId="0" applyNumberFormat="1" applyFont="1" applyBorder="1"/>
    <xf numFmtId="0" fontId="11" fillId="0" borderId="4" xfId="0" applyFont="1" applyBorder="1" applyAlignment="1">
      <alignment horizontal="center"/>
    </xf>
    <xf numFmtId="164" fontId="4" fillId="2" borderId="18" xfId="0" applyNumberFormat="1" applyFont="1" applyFill="1" applyBorder="1"/>
    <xf numFmtId="165" fontId="6" fillId="2" borderId="19" xfId="0" applyNumberFormat="1" applyFont="1" applyFill="1" applyBorder="1"/>
    <xf numFmtId="164" fontId="4" fillId="2" borderId="19" xfId="0" applyNumberFormat="1" applyFont="1" applyFill="1" applyBorder="1"/>
    <xf numFmtId="165" fontId="6" fillId="2" borderId="41" xfId="0" applyNumberFormat="1" applyFont="1" applyFill="1" applyBorder="1"/>
    <xf numFmtId="164" fontId="4" fillId="3" borderId="18" xfId="0" applyNumberFormat="1" applyFont="1" applyFill="1" applyBorder="1"/>
    <xf numFmtId="165" fontId="6" fillId="3" borderId="19" xfId="0" applyNumberFormat="1" applyFont="1" applyFill="1" applyBorder="1"/>
    <xf numFmtId="164" fontId="4" fillId="3" borderId="19" xfId="0" applyNumberFormat="1" applyFont="1" applyFill="1" applyBorder="1"/>
    <xf numFmtId="165" fontId="6" fillId="3" borderId="41" xfId="0" applyNumberFormat="1" applyFont="1" applyFill="1" applyBorder="1"/>
    <xf numFmtId="164" fontId="4" fillId="7" borderId="18" xfId="0" applyNumberFormat="1" applyFont="1" applyFill="1" applyBorder="1"/>
    <xf numFmtId="165" fontId="6" fillId="7" borderId="19" xfId="0" applyNumberFormat="1" applyFont="1" applyFill="1" applyBorder="1"/>
    <xf numFmtId="164" fontId="4" fillId="7" borderId="19" xfId="0" applyNumberFormat="1" applyFont="1" applyFill="1" applyBorder="1"/>
    <xf numFmtId="165" fontId="6" fillId="7" borderId="41" xfId="0" applyNumberFormat="1" applyFont="1" applyFill="1" applyBorder="1"/>
    <xf numFmtId="164" fontId="4" fillId="6" borderId="18" xfId="0" applyNumberFormat="1" applyFont="1" applyFill="1" applyBorder="1"/>
    <xf numFmtId="165" fontId="6" fillId="6" borderId="19" xfId="0" applyNumberFormat="1" applyFont="1" applyFill="1" applyBorder="1"/>
    <xf numFmtId="164" fontId="4" fillId="6" borderId="19" xfId="0" applyNumberFormat="1" applyFont="1" applyFill="1" applyBorder="1"/>
    <xf numFmtId="165" fontId="6" fillId="6" borderId="21" xfId="0" applyNumberFormat="1" applyFont="1" applyFill="1" applyBorder="1"/>
    <xf numFmtId="164" fontId="11" fillId="0" borderId="0" xfId="0" applyNumberFormat="1" applyFont="1"/>
    <xf numFmtId="0" fontId="11" fillId="0" borderId="0" xfId="0" applyFont="1" applyAlignment="1">
      <alignment horizontal="center"/>
    </xf>
    <xf numFmtId="164" fontId="10" fillId="4" borderId="0" xfId="0" applyNumberFormat="1" applyFont="1" applyFill="1" applyBorder="1"/>
    <xf numFmtId="0" fontId="11" fillId="4" borderId="0" xfId="0" applyFont="1" applyFill="1" applyBorder="1" applyAlignment="1">
      <alignment horizontal="center"/>
    </xf>
    <xf numFmtId="164" fontId="10" fillId="0" borderId="26" xfId="0" applyNumberFormat="1" applyFont="1" applyBorder="1" applyAlignment="1">
      <alignment horizontal="right"/>
    </xf>
    <xf numFmtId="0" fontId="10" fillId="0" borderId="11" xfId="0" applyFont="1" applyBorder="1" applyAlignment="1">
      <alignment horizontal="center"/>
    </xf>
    <xf numFmtId="164" fontId="10" fillId="0" borderId="26" xfId="0" applyNumberFormat="1" applyFont="1" applyBorder="1"/>
    <xf numFmtId="0" fontId="11" fillId="0" borderId="11" xfId="0" applyFont="1" applyBorder="1" applyAlignment="1">
      <alignment horizontal="center"/>
    </xf>
    <xf numFmtId="164" fontId="10" fillId="0" borderId="27" xfId="0" applyNumberFormat="1" applyFont="1" applyBorder="1" applyAlignment="1">
      <alignment horizontal="right"/>
    </xf>
    <xf numFmtId="0" fontId="10" fillId="0" borderId="28" xfId="0" applyFont="1" applyBorder="1" applyAlignment="1">
      <alignment horizontal="center"/>
    </xf>
    <xf numFmtId="164" fontId="10" fillId="0" borderId="0" xfId="0" applyNumberFormat="1" applyFont="1"/>
    <xf numFmtId="0" fontId="11" fillId="0" borderId="0" xfId="0" applyFont="1"/>
    <xf numFmtId="0" fontId="4" fillId="4" borderId="1" xfId="1" applyFont="1" applyFill="1" applyBorder="1" applyAlignment="1" applyProtection="1">
      <alignment horizontal="left"/>
      <protection locked="0"/>
    </xf>
    <xf numFmtId="0" fontId="4" fillId="4" borderId="42" xfId="0" applyFont="1" applyFill="1" applyBorder="1"/>
    <xf numFmtId="0" fontId="4" fillId="4" borderId="17" xfId="0" applyFont="1" applyFill="1" applyBorder="1"/>
    <xf numFmtId="0" fontId="4" fillId="4" borderId="23" xfId="0" applyFont="1" applyFill="1" applyBorder="1"/>
    <xf numFmtId="0" fontId="4" fillId="4" borderId="43" xfId="0" applyFont="1" applyFill="1" applyBorder="1"/>
    <xf numFmtId="164" fontId="4" fillId="2" borderId="17" xfId="0" applyNumberFormat="1" applyFont="1" applyFill="1" applyBorder="1"/>
    <xf numFmtId="165" fontId="6" fillId="2" borderId="23" xfId="0" applyNumberFormat="1" applyFont="1" applyFill="1" applyBorder="1"/>
    <xf numFmtId="164" fontId="4" fillId="2" borderId="23" xfId="0" applyNumberFormat="1" applyFont="1" applyFill="1" applyBorder="1"/>
    <xf numFmtId="165" fontId="6" fillId="2" borderId="43" xfId="0" applyNumberFormat="1" applyFont="1" applyFill="1" applyBorder="1"/>
    <xf numFmtId="164" fontId="4" fillId="3" borderId="17" xfId="0" applyNumberFormat="1" applyFont="1" applyFill="1" applyBorder="1"/>
    <xf numFmtId="165" fontId="6" fillId="3" borderId="23" xfId="0" applyNumberFormat="1" applyFont="1" applyFill="1" applyBorder="1"/>
    <xf numFmtId="164" fontId="4" fillId="3" borderId="23" xfId="0" applyNumberFormat="1" applyFont="1" applyFill="1" applyBorder="1"/>
    <xf numFmtId="165" fontId="6" fillId="3" borderId="43" xfId="0" applyNumberFormat="1" applyFont="1" applyFill="1" applyBorder="1"/>
    <xf numFmtId="164" fontId="4" fillId="7" borderId="17" xfId="0" applyNumberFormat="1" applyFont="1" applyFill="1" applyBorder="1"/>
    <xf numFmtId="165" fontId="6" fillId="7" borderId="23" xfId="0" applyNumberFormat="1" applyFont="1" applyFill="1" applyBorder="1"/>
    <xf numFmtId="164" fontId="4" fillId="7" borderId="23" xfId="0" applyNumberFormat="1" applyFont="1" applyFill="1" applyBorder="1"/>
    <xf numFmtId="165" fontId="6" fillId="7" borderId="43" xfId="0" applyNumberFormat="1" applyFont="1" applyFill="1" applyBorder="1"/>
    <xf numFmtId="164" fontId="4" fillId="6" borderId="17" xfId="0" applyNumberFormat="1" applyFont="1" applyFill="1" applyBorder="1"/>
    <xf numFmtId="165" fontId="6" fillId="6" borderId="23" xfId="0" applyNumberFormat="1" applyFont="1" applyFill="1" applyBorder="1"/>
    <xf numFmtId="164" fontId="4" fillId="6" borderId="23" xfId="0" applyNumberFormat="1" applyFont="1" applyFill="1" applyBorder="1"/>
    <xf numFmtId="165" fontId="6" fillId="6" borderId="44" xfId="0" applyNumberFormat="1" applyFont="1" applyFill="1" applyBorder="1"/>
    <xf numFmtId="164" fontId="5" fillId="0" borderId="45" xfId="0" applyNumberFormat="1" applyFont="1" applyFill="1" applyBorder="1" applyAlignment="1">
      <alignment horizontal="center"/>
    </xf>
    <xf numFmtId="164" fontId="5" fillId="0" borderId="40" xfId="0" applyNumberFormat="1" applyFont="1" applyFill="1" applyBorder="1" applyAlignment="1">
      <alignment horizontal="center"/>
    </xf>
    <xf numFmtId="164" fontId="10" fillId="0" borderId="45" xfId="0" applyNumberFormat="1" applyFont="1" applyBorder="1"/>
    <xf numFmtId="0" fontId="11" fillId="0" borderId="44" xfId="0" applyFont="1" applyBorder="1" applyAlignment="1">
      <alignment horizontal="center"/>
    </xf>
    <xf numFmtId="165" fontId="6" fillId="7" borderId="44" xfId="0" applyNumberFormat="1" applyFont="1" applyFill="1" applyBorder="1"/>
    <xf numFmtId="164" fontId="5" fillId="0" borderId="9" xfId="0" applyNumberFormat="1" applyFont="1" applyBorder="1" applyAlignment="1">
      <alignment horizontal="right"/>
    </xf>
    <xf numFmtId="0" fontId="4" fillId="8" borderId="34" xfId="0" applyFont="1" applyFill="1" applyBorder="1"/>
    <xf numFmtId="0" fontId="4" fillId="8" borderId="3" xfId="0" applyFont="1" applyFill="1" applyBorder="1"/>
    <xf numFmtId="0" fontId="4" fillId="8" borderId="1" xfId="0" applyFont="1" applyFill="1" applyBorder="1"/>
    <xf numFmtId="0" fontId="4" fillId="8" borderId="2" xfId="0" applyFont="1" applyFill="1" applyBorder="1"/>
    <xf numFmtId="0" fontId="4" fillId="8" borderId="36" xfId="0" applyFont="1" applyFill="1" applyBorder="1"/>
    <xf numFmtId="0" fontId="4" fillId="8" borderId="6" xfId="0" applyFont="1" applyFill="1" applyBorder="1"/>
    <xf numFmtId="0" fontId="4" fillId="8" borderId="7" xfId="0" applyFont="1" applyFill="1" applyBorder="1"/>
    <xf numFmtId="0" fontId="4" fillId="8" borderId="8" xfId="0" applyFont="1" applyFill="1" applyBorder="1"/>
    <xf numFmtId="0" fontId="4" fillId="8" borderId="31" xfId="0" applyFont="1" applyFill="1" applyBorder="1"/>
    <xf numFmtId="164" fontId="10" fillId="8" borderId="5" xfId="0" applyNumberFormat="1" applyFont="1" applyFill="1" applyBorder="1"/>
    <xf numFmtId="0" fontId="11" fillId="8" borderId="4" xfId="0" applyFont="1" applyFill="1" applyBorder="1" applyAlignment="1">
      <alignment horizontal="center"/>
    </xf>
    <xf numFmtId="164" fontId="10" fillId="8" borderId="24" xfId="0" applyNumberFormat="1" applyFont="1" applyFill="1" applyBorder="1"/>
    <xf numFmtId="0" fontId="11" fillId="8" borderId="30" xfId="0" applyFont="1" applyFill="1" applyBorder="1" applyAlignment="1">
      <alignment horizontal="center"/>
    </xf>
    <xf numFmtId="164" fontId="10" fillId="8" borderId="25" xfId="0" applyNumberFormat="1" applyFont="1" applyFill="1" applyBorder="1"/>
    <xf numFmtId="0" fontId="11" fillId="8" borderId="21" xfId="0" applyFont="1" applyFill="1" applyBorder="1" applyAlignment="1">
      <alignment horizontal="center"/>
    </xf>
    <xf numFmtId="0" fontId="4" fillId="8" borderId="18" xfId="0" applyFont="1" applyFill="1" applyBorder="1"/>
    <xf numFmtId="0" fontId="4" fillId="8" borderId="19" xfId="0" applyFont="1" applyFill="1" applyBorder="1"/>
    <xf numFmtId="0" fontId="4" fillId="8" borderId="41" xfId="0" applyFont="1" applyFill="1" applyBorder="1"/>
    <xf numFmtId="164" fontId="5" fillId="8" borderId="25" xfId="0" applyNumberFormat="1" applyFont="1" applyFill="1" applyBorder="1"/>
    <xf numFmtId="0" fontId="4" fillId="8" borderId="21" xfId="0" applyFont="1" applyFill="1" applyBorder="1" applyAlignment="1">
      <alignment horizontal="center"/>
    </xf>
    <xf numFmtId="164" fontId="5" fillId="8" borderId="5" xfId="0" applyNumberFormat="1" applyFont="1" applyFill="1" applyBorder="1"/>
    <xf numFmtId="0" fontId="4" fillId="8" borderId="4" xfId="0" applyFont="1" applyFill="1" applyBorder="1" applyAlignment="1">
      <alignment horizontal="center"/>
    </xf>
    <xf numFmtId="164" fontId="5" fillId="8" borderId="24" xfId="0" applyNumberFormat="1" applyFont="1" applyFill="1" applyBorder="1"/>
    <xf numFmtId="0" fontId="4" fillId="8" borderId="30" xfId="0" applyFont="1" applyFill="1" applyBorder="1" applyAlignment="1">
      <alignment horizontal="center"/>
    </xf>
    <xf numFmtId="164" fontId="5" fillId="8" borderId="3" xfId="0" applyNumberFormat="1" applyFont="1" applyFill="1" applyBorder="1"/>
    <xf numFmtId="0" fontId="4" fillId="0" borderId="0" xfId="0" applyFont="1" applyAlignment="1">
      <alignment horizontal="center" vertical="center" textRotation="90"/>
    </xf>
    <xf numFmtId="0" fontId="5" fillId="2" borderId="31" xfId="0" applyFont="1" applyFill="1" applyBorder="1" applyAlignment="1">
      <alignment horizontal="center"/>
    </xf>
    <xf numFmtId="0" fontId="5" fillId="2" borderId="32" xfId="0" applyFont="1" applyFill="1" applyBorder="1" applyAlignment="1">
      <alignment horizontal="center"/>
    </xf>
    <xf numFmtId="0" fontId="5" fillId="3" borderId="31" xfId="0" applyFont="1" applyFill="1" applyBorder="1" applyAlignment="1">
      <alignment horizontal="center"/>
    </xf>
    <xf numFmtId="0" fontId="5" fillId="3" borderId="32"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33" xfId="0" applyFont="1" applyFill="1" applyBorder="1" applyAlignment="1">
      <alignment horizontal="center"/>
    </xf>
    <xf numFmtId="0" fontId="5" fillId="6" borderId="31" xfId="0" applyFont="1" applyFill="1" applyBorder="1" applyAlignment="1">
      <alignment horizontal="center"/>
    </xf>
    <xf numFmtId="0" fontId="5" fillId="6" borderId="32" xfId="0" applyFont="1" applyFill="1" applyBorder="1" applyAlignment="1">
      <alignment horizontal="center"/>
    </xf>
    <xf numFmtId="0" fontId="5" fillId="6" borderId="33" xfId="0" applyFont="1" applyFill="1" applyBorder="1" applyAlignment="1">
      <alignment horizontal="center"/>
    </xf>
    <xf numFmtId="0" fontId="5" fillId="0" borderId="25" xfId="0" applyFont="1" applyBorder="1" applyAlignment="1">
      <alignment horizontal="center"/>
    </xf>
    <xf numFmtId="0" fontId="5" fillId="0" borderId="21" xfId="0" applyFont="1" applyBorder="1" applyAlignment="1">
      <alignment horizontal="center"/>
    </xf>
    <xf numFmtId="0" fontId="5" fillId="0" borderId="18" xfId="0" applyFont="1" applyBorder="1" applyAlignment="1">
      <alignment horizontal="center"/>
    </xf>
    <xf numFmtId="0" fontId="10" fillId="0" borderId="25" xfId="0" applyFont="1" applyBorder="1" applyAlignment="1">
      <alignment horizontal="center"/>
    </xf>
    <xf numFmtId="0" fontId="10" fillId="0" borderId="21" xfId="0" applyFont="1" applyBorder="1" applyAlignment="1">
      <alignment horizontal="center"/>
    </xf>
  </cellXfs>
  <cellStyles count="2">
    <cellStyle name="Standard" xfId="0" builtinId="0"/>
    <cellStyle name="Standard 4" xfId="1" xr:uid="{00000000-0005-0000-0000-000001000000}"/>
  </cellStyles>
  <dxfs count="8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W64"/>
  <sheetViews>
    <sheetView tabSelected="1" zoomScale="80" zoomScaleNormal="80" workbookViewId="0">
      <pane xSplit="4" topLeftCell="F1" activePane="topRight" state="frozen"/>
      <selection pane="topRight" activeCell="BC8" sqref="BC8"/>
    </sheetView>
  </sheetViews>
  <sheetFormatPr baseColWidth="10" defaultColWidth="10.77734375" defaultRowHeight="15.6" outlineLevelCol="1" x14ac:dyDescent="0.3"/>
  <cols>
    <col min="1" max="1" width="18.6640625" style="23" bestFit="1" customWidth="1"/>
    <col min="2" max="2" width="11.44140625" style="23" bestFit="1" customWidth="1"/>
    <col min="3" max="3" width="20.6640625" style="23" bestFit="1" customWidth="1"/>
    <col min="4" max="4" width="9.6640625" style="23" customWidth="1"/>
    <col min="5" max="5" width="9.109375" style="53" customWidth="1" outlineLevel="1"/>
    <col min="6" max="6" width="5.6640625" style="54" customWidth="1" outlineLevel="1"/>
    <col min="7" max="7" width="6" style="54" customWidth="1" outlineLevel="1"/>
    <col min="8" max="8" width="7.88671875" style="53" customWidth="1" outlineLevel="1"/>
    <col min="9" max="9" width="6.33203125" style="54" customWidth="1" outlineLevel="1"/>
    <col min="10" max="10" width="6" style="54" customWidth="1" outlineLevel="1"/>
    <col min="11" max="11" width="7.88671875" style="53" customWidth="1" outlineLevel="1"/>
    <col min="12" max="12" width="6.33203125" style="54" customWidth="1" outlineLevel="1"/>
    <col min="13" max="13" width="6" style="54" customWidth="1" outlineLevel="1"/>
    <col min="14" max="14" width="9.109375" style="53" customWidth="1" outlineLevel="1"/>
    <col min="15" max="15" width="5.109375" style="54" customWidth="1" outlineLevel="1"/>
    <col min="16" max="16" width="6" style="54" customWidth="1" outlineLevel="1"/>
    <col min="17" max="17" width="9.109375" style="53" customWidth="1" outlineLevel="1"/>
    <col min="18" max="18" width="5.109375" style="54" customWidth="1" outlineLevel="1"/>
    <col min="19" max="19" width="6" style="54" customWidth="1" outlineLevel="1"/>
    <col min="20" max="20" width="7.88671875" style="53" customWidth="1" outlineLevel="1"/>
    <col min="21" max="21" width="6.33203125" style="54" customWidth="1" outlineLevel="1"/>
    <col min="22" max="22" width="6" style="54" customWidth="1" outlineLevel="1"/>
    <col min="23" max="23" width="7.88671875" style="53" customWidth="1" outlineLevel="1"/>
    <col min="24" max="24" width="6.33203125" style="54" customWidth="1" outlineLevel="1"/>
    <col min="25" max="25" width="6" style="54" customWidth="1" outlineLevel="1"/>
    <col min="26" max="26" width="7.88671875" style="53" customWidth="1" outlineLevel="1"/>
    <col min="27" max="27" width="6.33203125" style="54" customWidth="1" outlineLevel="1"/>
    <col min="28" max="28" width="6" style="54" customWidth="1" outlineLevel="1"/>
    <col min="29" max="29" width="9.109375" style="53" bestFit="1" customWidth="1"/>
    <col min="30" max="30" width="5.109375" style="54" bestFit="1" customWidth="1"/>
    <col min="31" max="31" width="6" style="54" bestFit="1" customWidth="1"/>
    <col min="32" max="32" width="7.88671875" style="53" bestFit="1" customWidth="1"/>
    <col min="33" max="33" width="6.33203125" style="54" bestFit="1" customWidth="1"/>
    <col min="34" max="34" width="6" style="54" bestFit="1" customWidth="1"/>
    <col min="35" max="35" width="7.88671875" style="53" bestFit="1" customWidth="1"/>
    <col min="36" max="36" width="6.33203125" style="54" bestFit="1" customWidth="1"/>
    <col min="37" max="37" width="6" style="54" bestFit="1" customWidth="1"/>
    <col min="38" max="38" width="7.88671875" style="53" bestFit="1" customWidth="1"/>
    <col min="39" max="39" width="6.33203125" style="54" bestFit="1" customWidth="1"/>
    <col min="40" max="40" width="6" style="54" bestFit="1" customWidth="1"/>
    <col min="41" max="41" width="9.109375" style="53" bestFit="1" customWidth="1"/>
    <col min="42" max="42" width="5.109375" style="54" bestFit="1" customWidth="1"/>
    <col min="43" max="43" width="6" style="54" bestFit="1" customWidth="1"/>
    <col min="44" max="44" width="7.88671875" style="53" bestFit="1" customWidth="1"/>
    <col min="45" max="45" width="6.33203125" style="54" bestFit="1" customWidth="1"/>
    <col min="46" max="46" width="6" style="54" customWidth="1"/>
    <col min="47" max="47" width="7.88671875" style="53" bestFit="1" customWidth="1"/>
    <col min="48" max="48" width="6.33203125" style="54" bestFit="1" customWidth="1"/>
    <col min="49" max="49" width="6" style="54" bestFit="1" customWidth="1"/>
    <col min="50" max="51" width="7.21875" style="88" bestFit="1" customWidth="1"/>
    <col min="52" max="52" width="11.6640625" style="53" bestFit="1" customWidth="1"/>
    <col min="53" max="53" width="8.88671875" style="24" bestFit="1" customWidth="1"/>
    <col min="54" max="54" width="5.6640625" style="23" bestFit="1" customWidth="1"/>
    <col min="55" max="55" width="10.77734375" style="23"/>
    <col min="56" max="57" width="10.77734375" style="23" hidden="1" customWidth="1" outlineLevel="1"/>
    <col min="58" max="58" width="4.88671875" style="23" hidden="1" customWidth="1" outlineLevel="1"/>
    <col min="59" max="59" width="10.77734375" style="23" hidden="1" customWidth="1" outlineLevel="1"/>
    <col min="60" max="60" width="4.88671875" style="23" hidden="1" customWidth="1" outlineLevel="1"/>
    <col min="61" max="61" width="10.77734375" style="23" hidden="1" customWidth="1" outlineLevel="1"/>
    <col min="62" max="62" width="4.88671875" style="23" hidden="1" customWidth="1" outlineLevel="1"/>
    <col min="63" max="63" width="10.77734375" style="23" hidden="1" customWidth="1" outlineLevel="1"/>
    <col min="64" max="64" width="4.88671875" style="23" hidden="1" customWidth="1" outlineLevel="1"/>
    <col min="65" max="65" width="10.77734375" style="23" hidden="1" customWidth="1" outlineLevel="1"/>
    <col min="66" max="66" width="4.88671875" style="23" hidden="1" customWidth="1" outlineLevel="1"/>
    <col min="67" max="67" width="10.77734375" style="23" hidden="1" customWidth="1" outlineLevel="1"/>
    <col min="68" max="68" width="4.88671875" style="23" hidden="1" customWidth="1" outlineLevel="1"/>
    <col min="69" max="69" width="10.77734375" style="23" hidden="1" customWidth="1" outlineLevel="1"/>
    <col min="70" max="70" width="4.88671875" style="23" hidden="1" customWidth="1" outlineLevel="1"/>
    <col min="71" max="71" width="10.77734375" style="23" hidden="1" customWidth="1" outlineLevel="1"/>
    <col min="72" max="72" width="4.88671875" style="23" hidden="1" customWidth="1" outlineLevel="1"/>
    <col min="73" max="73" width="10.77734375" style="23" hidden="1" customWidth="1" outlineLevel="1"/>
    <col min="74" max="74" width="4.88671875" style="23" hidden="1" customWidth="1" outlineLevel="1"/>
    <col min="75" max="75" width="10.77734375" style="23" hidden="1" customWidth="1" outlineLevel="1"/>
    <col min="76" max="76" width="4.88671875" style="23" hidden="1" customWidth="1" outlineLevel="1"/>
    <col min="77" max="77" width="10.77734375" style="23" hidden="1" customWidth="1" outlineLevel="1"/>
    <col min="78" max="78" width="4.88671875" style="23" hidden="1" customWidth="1" outlineLevel="1"/>
    <col min="79" max="79" width="10.77734375" style="23" hidden="1" customWidth="1" outlineLevel="1"/>
    <col min="80" max="80" width="4.88671875" style="23" hidden="1" customWidth="1" outlineLevel="1"/>
    <col min="81" max="81" width="10.77734375" style="23" hidden="1" customWidth="1" outlineLevel="1"/>
    <col min="82" max="82" width="4.88671875" style="23" hidden="1" customWidth="1" outlineLevel="1"/>
    <col min="83" max="83" width="10.77734375" style="23" hidden="1" customWidth="1" outlineLevel="1"/>
    <col min="84" max="84" width="4.88671875" style="23" hidden="1" customWidth="1" outlineLevel="1"/>
    <col min="85" max="85" width="10.77734375" style="23" hidden="1" customWidth="1" outlineLevel="1"/>
    <col min="86" max="86" width="4.88671875" style="23" hidden="1" customWidth="1" outlineLevel="1"/>
    <col min="87" max="87" width="10.77734375" style="23" hidden="1" customWidth="1" outlineLevel="1" collapsed="1"/>
    <col min="88" max="88" width="4.88671875" style="23" hidden="1" customWidth="1" outlineLevel="1"/>
    <col min="89" max="89" width="10.77734375" style="23" hidden="1" customWidth="1" outlineLevel="1"/>
    <col min="90" max="90" width="4.88671875" style="23" hidden="1" customWidth="1" outlineLevel="1"/>
    <col min="91" max="91" width="10.77734375" style="23" hidden="1" customWidth="1" outlineLevel="1"/>
    <col min="92" max="92" width="4.88671875" style="23" hidden="1" customWidth="1" outlineLevel="1"/>
    <col min="93" max="93" width="10.77734375" style="23" hidden="1" customWidth="1" outlineLevel="1"/>
    <col min="94" max="94" width="4.88671875" style="23" hidden="1" customWidth="1" outlineLevel="1"/>
    <col min="95" max="95" width="10.77734375" style="23" hidden="1" customWidth="1" outlineLevel="1"/>
    <col min="96" max="96" width="4.88671875" style="23" hidden="1" customWidth="1" outlineLevel="1"/>
    <col min="97" max="97" width="10.77734375" style="23" hidden="1" customWidth="1" outlineLevel="1"/>
    <col min="98" max="98" width="4.88671875" style="23" hidden="1" customWidth="1" outlineLevel="1"/>
    <col min="99" max="99" width="10.77734375" style="23" hidden="1" customWidth="1" outlineLevel="1"/>
    <col min="100" max="100" width="4.88671875" style="23" hidden="1" customWidth="1" outlineLevel="1"/>
    <col min="101" max="101" width="10.77734375" style="23" hidden="1" customWidth="1" outlineLevel="1"/>
    <col min="102" max="102" width="4.88671875" style="23" hidden="1" customWidth="1" outlineLevel="1"/>
    <col min="103" max="103" width="10.77734375" style="23" hidden="1" customWidth="1" outlineLevel="1"/>
    <col min="104" max="104" width="4.88671875" style="23" hidden="1" customWidth="1" outlineLevel="1"/>
    <col min="105" max="105" width="10.77734375" style="23" hidden="1" customWidth="1" outlineLevel="1" collapsed="1"/>
    <col min="106" max="106" width="4.88671875" style="23" hidden="1" customWidth="1" outlineLevel="1"/>
    <col min="107" max="107" width="10.77734375" style="23" hidden="1" customWidth="1" outlineLevel="1" collapsed="1"/>
    <col min="108" max="108" width="4.88671875" style="23" hidden="1" customWidth="1" outlineLevel="1"/>
    <col min="109" max="109" width="10.77734375" style="23" hidden="1" customWidth="1" outlineLevel="1" collapsed="1"/>
    <col min="110" max="110" width="4.88671875" style="23" hidden="1" customWidth="1" outlineLevel="1"/>
    <col min="111" max="111" width="10.77734375" style="23" hidden="1" customWidth="1" outlineLevel="1" collapsed="1"/>
    <col min="112" max="112" width="4.88671875" style="23" hidden="1" customWidth="1" outlineLevel="1"/>
    <col min="113" max="113" width="10.77734375" style="23" hidden="1" customWidth="1" outlineLevel="1" collapsed="1"/>
    <col min="114" max="114" width="4.88671875" style="23" hidden="1" customWidth="1" outlineLevel="1"/>
    <col min="115" max="115" width="10.77734375" style="23" hidden="1" customWidth="1" outlineLevel="1" collapsed="1"/>
    <col min="116" max="116" width="4.88671875" style="23" hidden="1" customWidth="1" outlineLevel="1"/>
    <col min="117" max="117" width="10.77734375" style="23" hidden="1" customWidth="1" outlineLevel="1" collapsed="1"/>
    <col min="118" max="118" width="4.88671875" style="23" hidden="1" customWidth="1" outlineLevel="1"/>
    <col min="119" max="119" width="10.77734375" style="23" hidden="1" customWidth="1" outlineLevel="1" collapsed="1"/>
    <col min="120" max="120" width="4.88671875" style="23" hidden="1" customWidth="1" outlineLevel="1"/>
    <col min="121" max="121" width="10.77734375" style="23" hidden="1" customWidth="1" outlineLevel="1" collapsed="1"/>
    <col min="122" max="122" width="4.88671875" style="23" hidden="1" customWidth="1" outlineLevel="1"/>
    <col min="123" max="123" width="10.77734375" style="23" hidden="1" customWidth="1" outlineLevel="1" collapsed="1"/>
    <col min="124" max="124" width="4.88671875" style="23" hidden="1" customWidth="1" outlineLevel="1"/>
    <col min="125" max="125" width="10.77734375" style="23" hidden="1" customWidth="1" outlineLevel="1" collapsed="1"/>
    <col min="126" max="126" width="4.88671875" style="23" hidden="1" customWidth="1" outlineLevel="1"/>
    <col min="127" max="127" width="10.77734375" style="23" collapsed="1"/>
    <col min="128" max="16384" width="10.77734375" style="23"/>
  </cols>
  <sheetData>
    <row r="1" spans="1:126" ht="15" customHeight="1" x14ac:dyDescent="0.3">
      <c r="A1" s="21" t="s">
        <v>106</v>
      </c>
    </row>
    <row r="2" spans="1:126" ht="15" customHeight="1" thickBot="1" x14ac:dyDescent="0.35">
      <c r="A2" s="25"/>
      <c r="B2" s="25"/>
      <c r="C2" s="26"/>
      <c r="D2" s="25"/>
      <c r="E2" s="27"/>
      <c r="F2" s="28"/>
      <c r="G2" s="28"/>
      <c r="H2" s="27"/>
      <c r="I2" s="28"/>
      <c r="J2" s="28"/>
      <c r="K2" s="27"/>
      <c r="L2" s="28"/>
      <c r="M2" s="28"/>
      <c r="N2" s="27"/>
      <c r="O2" s="28"/>
      <c r="P2" s="28"/>
      <c r="Q2" s="27"/>
      <c r="R2" s="28"/>
      <c r="S2" s="28"/>
      <c r="T2" s="27"/>
      <c r="U2" s="80"/>
      <c r="V2" s="80"/>
      <c r="W2" s="29"/>
      <c r="X2" s="80"/>
      <c r="Y2" s="80"/>
      <c r="Z2" s="27"/>
      <c r="AA2" s="80"/>
      <c r="AB2" s="80"/>
      <c r="AC2" s="29"/>
      <c r="AD2" s="80"/>
      <c r="AE2" s="80"/>
      <c r="AF2" s="29"/>
      <c r="AG2" s="80"/>
      <c r="AH2" s="80"/>
      <c r="AI2" s="29"/>
      <c r="AJ2" s="80"/>
      <c r="AK2" s="80"/>
      <c r="AL2" s="29"/>
      <c r="AM2" s="80"/>
      <c r="AN2" s="80"/>
      <c r="AO2" s="29"/>
      <c r="AP2" s="80"/>
      <c r="AQ2" s="80"/>
      <c r="AR2" s="29"/>
      <c r="AS2" s="80"/>
      <c r="AT2" s="80"/>
      <c r="AU2" s="29"/>
      <c r="AV2" s="80"/>
      <c r="AW2" s="80"/>
      <c r="AX2" s="89"/>
      <c r="AY2" s="89"/>
      <c r="AZ2" s="29"/>
      <c r="BA2" s="30"/>
      <c r="BE2" s="23" t="str">
        <f>$B$5</f>
        <v>Moritz</v>
      </c>
      <c r="BG2" s="23">
        <f>$B$6</f>
        <v>0</v>
      </c>
      <c r="BI2" s="23">
        <f>$B$7</f>
        <v>0</v>
      </c>
      <c r="BK2" s="23">
        <f>$B$8</f>
        <v>0</v>
      </c>
      <c r="BM2" s="23">
        <f>$B$9</f>
        <v>0</v>
      </c>
      <c r="BO2" s="23" t="str">
        <f>$B$13</f>
        <v>Philipp</v>
      </c>
      <c r="BQ2" s="23" t="str">
        <f>$B$14</f>
        <v>Ryan</v>
      </c>
      <c r="BS2" s="23" t="str">
        <f>$B$16</f>
        <v>Janis-Luca</v>
      </c>
      <c r="BU2" s="23" t="str">
        <f>$B$15</f>
        <v>Henry</v>
      </c>
      <c r="BW2" s="23" t="str">
        <f>$B$17</f>
        <v>Hendrik</v>
      </c>
      <c r="BY2" s="23">
        <f>$B$18</f>
        <v>0</v>
      </c>
      <c r="CA2" s="23">
        <f>$B$19</f>
        <v>0</v>
      </c>
      <c r="CC2" s="23">
        <f>$B$20</f>
        <v>0</v>
      </c>
      <c r="CE2" s="23">
        <f>$B$21</f>
        <v>0</v>
      </c>
      <c r="CG2" s="23">
        <f>$B$22</f>
        <v>0</v>
      </c>
      <c r="CI2" s="23" t="str">
        <f>$B$27</f>
        <v>Miguel</v>
      </c>
      <c r="CK2" s="23" t="str">
        <f>$B$26</f>
        <v>Valentin</v>
      </c>
      <c r="CM2" s="23" t="str">
        <f>$B$28</f>
        <v>Michael</v>
      </c>
      <c r="CO2" s="23" t="str">
        <f>$B$29</f>
        <v>Luis</v>
      </c>
      <c r="CQ2" s="23">
        <f>$B$30</f>
        <v>0</v>
      </c>
      <c r="CS2" s="23">
        <f>$B$31</f>
        <v>0</v>
      </c>
      <c r="CU2" s="23">
        <f>$B$32</f>
        <v>0</v>
      </c>
      <c r="CW2" s="23">
        <f>$B$33</f>
        <v>0</v>
      </c>
      <c r="CY2" s="23">
        <f>$B$34</f>
        <v>0</v>
      </c>
      <c r="DA2" s="23" t="str">
        <f>$B$40</f>
        <v>Jan-Eike</v>
      </c>
      <c r="DC2" s="23" t="str">
        <f>$B$39</f>
        <v>Max</v>
      </c>
      <c r="DE2" s="23" t="str">
        <f>$B$38</f>
        <v>Caio</v>
      </c>
      <c r="DG2" s="23" t="e">
        <f>#REF!</f>
        <v>#REF!</v>
      </c>
      <c r="DI2" s="23" t="str">
        <f>$B$42</f>
        <v>Lars</v>
      </c>
      <c r="DK2" s="23" t="str">
        <f>$B$43</f>
        <v>Simon</v>
      </c>
      <c r="DM2" s="23" t="str">
        <f>$B$41</f>
        <v>Manuel</v>
      </c>
      <c r="DO2" s="23" t="str">
        <f>$B$44</f>
        <v>Hannes</v>
      </c>
      <c r="DQ2" s="23">
        <f>$B$45</f>
        <v>0</v>
      </c>
      <c r="DS2" s="23">
        <f>$B$46</f>
        <v>0</v>
      </c>
      <c r="DU2" s="23">
        <f>$B$47</f>
        <v>0</v>
      </c>
    </row>
    <row r="3" spans="1:126" s="21" customFormat="1" ht="16.2" customHeight="1" thickBot="1" x14ac:dyDescent="0.35">
      <c r="A3" s="140" t="s">
        <v>151</v>
      </c>
      <c r="B3" s="31"/>
      <c r="C3" s="31"/>
      <c r="D3" s="31"/>
      <c r="E3" s="246" t="s">
        <v>153</v>
      </c>
      <c r="F3" s="247"/>
      <c r="G3" s="247"/>
      <c r="H3" s="247"/>
      <c r="I3" s="247"/>
      <c r="J3" s="247"/>
      <c r="K3" s="247"/>
      <c r="L3" s="247"/>
      <c r="M3" s="247"/>
      <c r="N3" s="248" t="s">
        <v>156</v>
      </c>
      <c r="O3" s="249"/>
      <c r="P3" s="249"/>
      <c r="Q3" s="249"/>
      <c r="R3" s="249"/>
      <c r="S3" s="249"/>
      <c r="T3" s="249"/>
      <c r="U3" s="249"/>
      <c r="V3" s="249"/>
      <c r="W3" s="249"/>
      <c r="X3" s="249"/>
      <c r="Y3" s="249"/>
      <c r="Z3" s="249"/>
      <c r="AA3" s="249"/>
      <c r="AB3" s="249"/>
      <c r="AC3" s="250" t="s">
        <v>157</v>
      </c>
      <c r="AD3" s="251"/>
      <c r="AE3" s="251"/>
      <c r="AF3" s="251"/>
      <c r="AG3" s="251"/>
      <c r="AH3" s="251"/>
      <c r="AI3" s="251"/>
      <c r="AJ3" s="251"/>
      <c r="AK3" s="251"/>
      <c r="AL3" s="251"/>
      <c r="AM3" s="251"/>
      <c r="AN3" s="252"/>
      <c r="AO3" s="253" t="s">
        <v>158</v>
      </c>
      <c r="AP3" s="254"/>
      <c r="AQ3" s="254"/>
      <c r="AR3" s="254"/>
      <c r="AS3" s="254"/>
      <c r="AT3" s="254"/>
      <c r="AU3" s="254"/>
      <c r="AV3" s="254"/>
      <c r="AW3" s="255"/>
      <c r="AX3" s="155" t="s">
        <v>99</v>
      </c>
      <c r="AY3" s="96" t="s">
        <v>160</v>
      </c>
      <c r="AZ3" s="256" t="s">
        <v>0</v>
      </c>
      <c r="BA3" s="257"/>
      <c r="BD3" s="245" t="s">
        <v>99</v>
      </c>
      <c r="BE3" s="53">
        <f>$E$5</f>
        <v>39.055</v>
      </c>
      <c r="BF3" s="53"/>
      <c r="BG3" s="53">
        <f>$E$6</f>
        <v>0</v>
      </c>
      <c r="BH3" s="53"/>
      <c r="BI3" s="53">
        <f>$E$7</f>
        <v>0</v>
      </c>
      <c r="BJ3" s="53"/>
      <c r="BK3" s="53">
        <f>$E$8</f>
        <v>0</v>
      </c>
      <c r="BL3" s="53"/>
      <c r="BM3" s="53">
        <f>$E$9</f>
        <v>0</v>
      </c>
      <c r="BN3" s="23"/>
      <c r="BO3" s="53">
        <f>$E$13</f>
        <v>43.164999999999999</v>
      </c>
      <c r="BP3" s="23"/>
      <c r="BQ3" s="53">
        <f>$E$14</f>
        <v>41.284999999999997</v>
      </c>
      <c r="BR3" s="23"/>
      <c r="BS3" s="53">
        <f>$E$16</f>
        <v>40.869999999999997</v>
      </c>
      <c r="BT3" s="23"/>
      <c r="BU3" s="53">
        <f>$E$15</f>
        <v>41.045000000000002</v>
      </c>
      <c r="BV3" s="23"/>
      <c r="BW3" s="53">
        <f>$E$17</f>
        <v>40.895000000000003</v>
      </c>
      <c r="BX3" s="23"/>
      <c r="BY3" s="53">
        <f>$E$18</f>
        <v>0</v>
      </c>
      <c r="BZ3" s="23"/>
      <c r="CA3" s="53">
        <f>$E$19</f>
        <v>0</v>
      </c>
      <c r="CB3" s="23"/>
      <c r="CC3" s="53">
        <f>$E$20</f>
        <v>0</v>
      </c>
      <c r="CD3" s="23"/>
      <c r="CE3" s="53">
        <f>$E$21</f>
        <v>0</v>
      </c>
      <c r="CF3" s="23"/>
      <c r="CG3" s="53">
        <f>$E$22</f>
        <v>0</v>
      </c>
      <c r="CH3" s="23"/>
      <c r="CI3" s="53">
        <f>$E$27</f>
        <v>43.695</v>
      </c>
      <c r="CJ3" s="23"/>
      <c r="CK3" s="53">
        <f>$E$26</f>
        <v>44.1</v>
      </c>
      <c r="CL3" s="23"/>
      <c r="CM3" s="53">
        <f>$E$28</f>
        <v>42.005000000000003</v>
      </c>
      <c r="CN3" s="23"/>
      <c r="CO3" s="53">
        <f>$E$29</f>
        <v>0</v>
      </c>
      <c r="CP3" s="23"/>
      <c r="CQ3" s="53">
        <f>$E$30</f>
        <v>0</v>
      </c>
      <c r="CR3" s="23"/>
      <c r="CS3" s="53">
        <f>$E$31</f>
        <v>0</v>
      </c>
      <c r="CT3" s="23"/>
      <c r="CU3" s="53">
        <f>$E$32</f>
        <v>0</v>
      </c>
      <c r="CV3" s="23"/>
      <c r="CW3" s="53">
        <f>$E$33</f>
        <v>0</v>
      </c>
      <c r="CX3" s="23"/>
      <c r="CY3" s="53">
        <f>$E$34</f>
        <v>0</v>
      </c>
      <c r="CZ3" s="23"/>
      <c r="DA3" s="53">
        <f>IF(DB3="ja",$E$40,0)</f>
        <v>44.155000000000001</v>
      </c>
      <c r="DB3" s="53" t="str">
        <f>IF($F$40&gt;$D$58,"ja","nein")</f>
        <v>ja</v>
      </c>
      <c r="DC3" s="53">
        <f>IF(DD3="ja",$E$39,0)</f>
        <v>46.55</v>
      </c>
      <c r="DD3" s="53" t="str">
        <f>IF($F$39&gt;$D$58,"ja","nein")</f>
        <v>ja</v>
      </c>
      <c r="DE3" s="53">
        <f>IF(DF3="ja",$E$38,0)</f>
        <v>46.594999999999999</v>
      </c>
      <c r="DF3" s="53" t="str">
        <f>IF($F$38&gt;$D$58,"ja","nein")</f>
        <v>ja</v>
      </c>
      <c r="DG3" s="53" t="e">
        <f>IF(DH3="ja",#REF!,0)</f>
        <v>#REF!</v>
      </c>
      <c r="DH3" s="53" t="e">
        <f>IF(#REF!&gt;$D$58,"ja","nein")</f>
        <v>#REF!</v>
      </c>
      <c r="DI3" s="53">
        <f>IF(DJ3="ja",$E$42,0)</f>
        <v>46.395000000000003</v>
      </c>
      <c r="DJ3" s="53" t="str">
        <f>IF($F$42&gt;$D$58,"ja","nein")</f>
        <v>ja</v>
      </c>
      <c r="DK3" s="53">
        <f>IF(DL3="ja",$E$43,0)</f>
        <v>45.045000000000002</v>
      </c>
      <c r="DL3" s="53" t="str">
        <f>IF($F$43&gt;$D$58,"ja","nein")</f>
        <v>ja</v>
      </c>
      <c r="DM3" s="53">
        <f>IF(DN3="ja",$E$41,0)</f>
        <v>0</v>
      </c>
      <c r="DN3" s="53" t="str">
        <f>IF($F$41&gt;$D$58,"ja","nein")</f>
        <v>nein</v>
      </c>
      <c r="DO3" s="53">
        <f>IF(DP3="ja",$E$44,0)</f>
        <v>0</v>
      </c>
      <c r="DP3" s="53" t="str">
        <f>IF($F$44&gt;$D$58,"ja","nein")</f>
        <v>nein</v>
      </c>
      <c r="DQ3" s="53">
        <f>IF(DR3="ja",$E$45,0)</f>
        <v>0</v>
      </c>
      <c r="DR3" s="53" t="str">
        <f>IF($F$45&gt;$D$58,"ja","nein")</f>
        <v>nein</v>
      </c>
      <c r="DS3" s="53">
        <f>IF(DT3="ja",$E$46,0)</f>
        <v>0</v>
      </c>
      <c r="DT3" s="53" t="str">
        <f>IF($F$46&gt;$D$58,"ja","nein")</f>
        <v>nein</v>
      </c>
      <c r="DU3" s="53">
        <f>IF(DV3="ja",$E$47,0)</f>
        <v>0</v>
      </c>
      <c r="DV3" s="53" t="str">
        <f>IF($F$47&gt;$D$58,"ja","nein")</f>
        <v>nein</v>
      </c>
    </row>
    <row r="4" spans="1:126" s="21" customFormat="1" ht="16.2" thickBot="1" x14ac:dyDescent="0.35">
      <c r="A4" s="32" t="s">
        <v>1</v>
      </c>
      <c r="B4" s="33" t="s">
        <v>2</v>
      </c>
      <c r="C4" s="33" t="s">
        <v>3</v>
      </c>
      <c r="D4" s="143" t="s">
        <v>4</v>
      </c>
      <c r="E4" s="146" t="s">
        <v>5</v>
      </c>
      <c r="F4" s="147" t="s">
        <v>6</v>
      </c>
      <c r="G4" s="147"/>
      <c r="H4" s="148" t="s">
        <v>7</v>
      </c>
      <c r="I4" s="147" t="s">
        <v>6</v>
      </c>
      <c r="J4" s="147"/>
      <c r="K4" s="148" t="s">
        <v>8</v>
      </c>
      <c r="L4" s="147" t="s">
        <v>6</v>
      </c>
      <c r="M4" s="149"/>
      <c r="N4" s="118" t="s">
        <v>5</v>
      </c>
      <c r="O4" s="119" t="s">
        <v>6</v>
      </c>
      <c r="P4" s="119"/>
      <c r="Q4" s="120" t="s">
        <v>154</v>
      </c>
      <c r="R4" s="119" t="s">
        <v>6</v>
      </c>
      <c r="S4" s="119"/>
      <c r="T4" s="120" t="s">
        <v>7</v>
      </c>
      <c r="U4" s="119" t="s">
        <v>6</v>
      </c>
      <c r="V4" s="119"/>
      <c r="W4" s="120" t="s">
        <v>8</v>
      </c>
      <c r="X4" s="119" t="s">
        <v>6</v>
      </c>
      <c r="Y4" s="119"/>
      <c r="Z4" s="120" t="s">
        <v>155</v>
      </c>
      <c r="AA4" s="119" t="s">
        <v>6</v>
      </c>
      <c r="AB4" s="121"/>
      <c r="AC4" s="122" t="s">
        <v>5</v>
      </c>
      <c r="AD4" s="123" t="s">
        <v>6</v>
      </c>
      <c r="AE4" s="123"/>
      <c r="AF4" s="124" t="s">
        <v>7</v>
      </c>
      <c r="AG4" s="123" t="s">
        <v>6</v>
      </c>
      <c r="AH4" s="123"/>
      <c r="AI4" s="124" t="s">
        <v>162</v>
      </c>
      <c r="AJ4" s="123" t="s">
        <v>6</v>
      </c>
      <c r="AK4" s="123"/>
      <c r="AL4" s="124" t="s">
        <v>155</v>
      </c>
      <c r="AM4" s="123" t="s">
        <v>6</v>
      </c>
      <c r="AN4" s="125"/>
      <c r="AO4" s="126" t="s">
        <v>5</v>
      </c>
      <c r="AP4" s="127" t="s">
        <v>6</v>
      </c>
      <c r="AQ4" s="127"/>
      <c r="AR4" s="128" t="s">
        <v>7</v>
      </c>
      <c r="AS4" s="127" t="s">
        <v>6</v>
      </c>
      <c r="AT4" s="127"/>
      <c r="AU4" s="128" t="s">
        <v>8</v>
      </c>
      <c r="AV4" s="127" t="s">
        <v>6</v>
      </c>
      <c r="AW4" s="129"/>
      <c r="AX4" s="92" t="s">
        <v>159</v>
      </c>
      <c r="AY4" s="97" t="s">
        <v>159</v>
      </c>
      <c r="AZ4" s="130" t="s">
        <v>9</v>
      </c>
      <c r="BA4" s="131" t="s">
        <v>147</v>
      </c>
      <c r="BD4" s="245"/>
      <c r="BE4" s="53">
        <f>$N$5</f>
        <v>39.494999999999997</v>
      </c>
      <c r="BF4" s="53"/>
      <c r="BG4" s="53">
        <f>$N$6</f>
        <v>0</v>
      </c>
      <c r="BH4" s="53"/>
      <c r="BI4" s="53">
        <f>$N$7</f>
        <v>0</v>
      </c>
      <c r="BJ4" s="53"/>
      <c r="BK4" s="53">
        <f>$N$8</f>
        <v>0</v>
      </c>
      <c r="BL4" s="53"/>
      <c r="BM4" s="53">
        <f>$N$9</f>
        <v>0</v>
      </c>
      <c r="BN4" s="23"/>
      <c r="BO4" s="53">
        <f>$N$13</f>
        <v>43.825000000000003</v>
      </c>
      <c r="BP4" s="23"/>
      <c r="BQ4" s="53">
        <f>$N$14</f>
        <v>41.59</v>
      </c>
      <c r="BR4" s="23"/>
      <c r="BS4" s="53">
        <f>$N$16</f>
        <v>0</v>
      </c>
      <c r="BT4" s="23"/>
      <c r="BU4" s="53">
        <f>$N$15</f>
        <v>40.825000000000003</v>
      </c>
      <c r="BV4" s="23"/>
      <c r="BW4" s="53">
        <f>$N$17</f>
        <v>0</v>
      </c>
      <c r="BX4" s="23"/>
      <c r="BY4" s="53">
        <f>$N$18</f>
        <v>0</v>
      </c>
      <c r="BZ4" s="23"/>
      <c r="CA4" s="53">
        <f>$N$19</f>
        <v>0</v>
      </c>
      <c r="CB4" s="23"/>
      <c r="CC4" s="53">
        <f>$N$20</f>
        <v>0</v>
      </c>
      <c r="CD4" s="23"/>
      <c r="CE4" s="53">
        <f>$N$21</f>
        <v>0</v>
      </c>
      <c r="CF4" s="23"/>
      <c r="CG4" s="53">
        <f>$N$22</f>
        <v>0</v>
      </c>
      <c r="CH4" s="23"/>
      <c r="CI4" s="53">
        <f>$N$27</f>
        <v>22.265000000000001</v>
      </c>
      <c r="CJ4" s="23"/>
      <c r="CK4" s="53">
        <f>$N$26</f>
        <v>0</v>
      </c>
      <c r="CL4" s="23"/>
      <c r="CM4" s="53">
        <f>$N$28</f>
        <v>43.134999999999998</v>
      </c>
      <c r="CN4" s="23"/>
      <c r="CO4" s="53">
        <f>$N$29</f>
        <v>0</v>
      </c>
      <c r="CP4" s="23"/>
      <c r="CQ4" s="53">
        <f>$N$30</f>
        <v>0</v>
      </c>
      <c r="CR4" s="23"/>
      <c r="CS4" s="53">
        <f>$N$31</f>
        <v>0</v>
      </c>
      <c r="CT4" s="23"/>
      <c r="CU4" s="53">
        <f>$N$32</f>
        <v>0</v>
      </c>
      <c r="CV4" s="23"/>
      <c r="CW4" s="53">
        <f>$N$33</f>
        <v>0</v>
      </c>
      <c r="CX4" s="23"/>
      <c r="CY4" s="53">
        <f>$N$34</f>
        <v>0</v>
      </c>
      <c r="CZ4" s="23"/>
      <c r="DA4" s="53">
        <f>IF(DB4="ja",$N$40,0)</f>
        <v>46.37</v>
      </c>
      <c r="DB4" s="53" t="str">
        <f>IF($O$40&gt;$D$58,"ja","nein")</f>
        <v>ja</v>
      </c>
      <c r="DC4" s="53">
        <f>IF(DD4="ja",$N$39,0)</f>
        <v>46.68</v>
      </c>
      <c r="DD4" s="53" t="str">
        <f>IF($O$39&gt;$D$58,"ja","nein")</f>
        <v>ja</v>
      </c>
      <c r="DE4" s="53">
        <f>IF(DF4="ja",$N$38,0)</f>
        <v>0</v>
      </c>
      <c r="DF4" s="53" t="str">
        <f>IF($O$38&gt;$D$58,"ja","nein")</f>
        <v>nein</v>
      </c>
      <c r="DG4" s="53" t="e">
        <f>IF(DH4="ja",#REF!,0)</f>
        <v>#REF!</v>
      </c>
      <c r="DH4" s="53" t="e">
        <f>IF(#REF!&gt;$D$58,"ja","nein")</f>
        <v>#REF!</v>
      </c>
      <c r="DI4" s="53">
        <f>IF(DJ4="ja",$N$42,0)</f>
        <v>0</v>
      </c>
      <c r="DJ4" s="53" t="str">
        <f>IF($O$42&gt;$D$58,"ja","nein")</f>
        <v>nein</v>
      </c>
      <c r="DK4" s="53">
        <f>IF(DL4="ja",$N$43,0)</f>
        <v>0</v>
      </c>
      <c r="DL4" s="53" t="str">
        <f>IF($O$43&gt;$D$58,"ja","nein")</f>
        <v>nein</v>
      </c>
      <c r="DM4" s="53">
        <f>IF(DN4="ja",$N$41,0)</f>
        <v>48.41</v>
      </c>
      <c r="DN4" s="53" t="str">
        <f>IF($O$41&gt;$D$58,"ja","nein")</f>
        <v>ja</v>
      </c>
      <c r="DO4" s="53">
        <f>IF(DP4="ja",$N$44,0)</f>
        <v>0</v>
      </c>
      <c r="DP4" s="53" t="str">
        <f>IF($O$44&gt;$D$58,"ja","nein")</f>
        <v>nein</v>
      </c>
      <c r="DQ4" s="53">
        <f>IF(DR4="ja",$N$45,0)</f>
        <v>0</v>
      </c>
      <c r="DR4" s="53" t="str">
        <f>IF($O$45&gt;$D$58,"ja","nein")</f>
        <v>nein</v>
      </c>
      <c r="DS4" s="53">
        <f>IF(DT4="ja",$N$46,0)</f>
        <v>0</v>
      </c>
      <c r="DT4" s="53" t="str">
        <f>IF($O$46&gt;$D$58,"ja","nein")</f>
        <v>nein</v>
      </c>
      <c r="DU4" s="53">
        <f>IF(DV4="ja",$N$47,0)</f>
        <v>0</v>
      </c>
      <c r="DV4" s="53" t="str">
        <f>IF($O$47&gt;$D$58,"ja","nein")</f>
        <v>nein</v>
      </c>
    </row>
    <row r="5" spans="1:126" x14ac:dyDescent="0.3">
      <c r="A5" s="224" t="s">
        <v>109</v>
      </c>
      <c r="B5" s="225" t="s">
        <v>110</v>
      </c>
      <c r="C5" s="226" t="s">
        <v>66</v>
      </c>
      <c r="D5" s="227">
        <v>2009</v>
      </c>
      <c r="E5" s="103">
        <v>39.055</v>
      </c>
      <c r="F5" s="104"/>
      <c r="G5" s="104" t="str">
        <f>IF(E5&gt;=VLOOKUP($D5,$A$52:$F$58,3,FALSE),"ja","nein")</f>
        <v>nein</v>
      </c>
      <c r="H5" s="105">
        <v>44.96</v>
      </c>
      <c r="I5" s="104">
        <v>8.6999999999999993</v>
      </c>
      <c r="J5" s="104" t="str">
        <f>IF(AND(H5&gt;=VLOOKUP($D5,$A$52:$F$58,5,FALSE),I5&gt;=VLOOKUP($D5,$A$52:$F$58,6,FALSE)),"ja","nein")</f>
        <v>nein</v>
      </c>
      <c r="K5" s="105">
        <v>45.284999999999997</v>
      </c>
      <c r="L5" s="104">
        <v>8.6999999999999993</v>
      </c>
      <c r="M5" s="150" t="str">
        <f>IF(AND(K5&gt;=VLOOKUP($D5,$A$52:$F$58,5,FALSE),L5&gt;=VLOOKUP($D5,$A$52:$F$58,6,FALSE)),"ja","nein")</f>
        <v>nein</v>
      </c>
      <c r="N5" s="106">
        <v>39.494999999999997</v>
      </c>
      <c r="O5" s="107"/>
      <c r="P5" s="107" t="str">
        <f>IF(N5&gt;=VLOOKUP($D5,$A$52:$F$58,3,FALSE),"ja","nein")</f>
        <v>nein</v>
      </c>
      <c r="Q5" s="108">
        <v>40.06</v>
      </c>
      <c r="R5" s="107"/>
      <c r="S5" s="107" t="str">
        <f>IF(Q5&gt;=VLOOKUP($D5,$A$52:$F$58,3,FALSE),"ja","nein")</f>
        <v>ja</v>
      </c>
      <c r="T5" s="108">
        <v>45.064999999999998</v>
      </c>
      <c r="U5" s="107">
        <v>8.6</v>
      </c>
      <c r="V5" s="107" t="str">
        <f>IF(AND(T5&gt;=VLOOKUP($D5,$A$52:$F$58,5,FALSE),U5&gt;=VLOOKUP($D5,$A$52:$F$58,6,FALSE)),"ja","nein")</f>
        <v>nein</v>
      </c>
      <c r="W5" s="108">
        <v>45.905000000000001</v>
      </c>
      <c r="X5" s="107">
        <v>8.6</v>
      </c>
      <c r="Y5" s="107" t="str">
        <f>IF(AND(W5&gt;=VLOOKUP($D5,$A$52:$F$58,5,FALSE),X5&gt;=VLOOKUP($D5,$A$52:$F$58,6,FALSE)),"ja","nein")</f>
        <v>nein</v>
      </c>
      <c r="Z5" s="108">
        <v>45.5</v>
      </c>
      <c r="AA5" s="107">
        <v>8.6</v>
      </c>
      <c r="AB5" s="109" t="str">
        <f>IF(AND(Z5&gt;=VLOOKUP($D5,$A$52:$F$58,5,FALSE),AA5&gt;=VLOOKUP($D5,$A$52:$F$58,6,FALSE)),"ja","nein")</f>
        <v>nein</v>
      </c>
      <c r="AC5" s="110">
        <v>40.17</v>
      </c>
      <c r="AD5" s="111"/>
      <c r="AE5" s="111" t="str">
        <f>IF(AC5&gt;=VLOOKUP($D5,$A$52:$F$58,3,FALSE),"ja","nein")</f>
        <v>ja</v>
      </c>
      <c r="AF5" s="112">
        <v>44.244999999999997</v>
      </c>
      <c r="AG5" s="111">
        <v>8.6</v>
      </c>
      <c r="AH5" s="111" t="str">
        <f>IF(AND(AF5&gt;=VLOOKUP($D5,$A$52:$F$58,5,FALSE),AG5&gt;=VLOOKUP($D5,$A$52:$F$58,6,FALSE)),"ja","nein")</f>
        <v>nein</v>
      </c>
      <c r="AI5" s="112"/>
      <c r="AJ5" s="111"/>
      <c r="AK5" s="111" t="str">
        <f>IF(AND(AI5&gt;=VLOOKUP($D5,$A$52:$F$58,5,FALSE),AJ5&gt;=VLOOKUP($D5,$A$52:$F$58,6,FALSE)),"ja","nein")</f>
        <v>nein</v>
      </c>
      <c r="AL5" s="112">
        <v>44.38</v>
      </c>
      <c r="AM5" s="111">
        <v>8.6</v>
      </c>
      <c r="AN5" s="153" t="str">
        <f>IF(AND(AL5&gt;=VLOOKUP($D5,$A$52:$F$58,5,FALSE),AM5&gt;=VLOOKUP($D5,$A$52:$F$58,6,FALSE)),"ja","nein")</f>
        <v>nein</v>
      </c>
      <c r="AO5" s="114">
        <v>41.19</v>
      </c>
      <c r="AP5" s="115"/>
      <c r="AQ5" s="115" t="str">
        <f>IF(AO5&gt;=VLOOKUP($D5,$A$52:$F$58,3,FALSE),"ja","nein")</f>
        <v>ja</v>
      </c>
      <c r="AR5" s="116">
        <v>47.695</v>
      </c>
      <c r="AS5" s="115">
        <v>8.6</v>
      </c>
      <c r="AT5" s="115" t="str">
        <f>IF(AND(AR5&gt;=VLOOKUP($D5,$A$52:$F$58,5,FALSE),AS5&gt;=VLOOKUP($D5,$A$52:$F$58,6,FALSE)),"ja","nein")</f>
        <v>ja</v>
      </c>
      <c r="AU5" s="116">
        <v>46.86</v>
      </c>
      <c r="AV5" s="115">
        <v>8.6</v>
      </c>
      <c r="AW5" s="117" t="str">
        <f>IF(AND(AU5&gt;=VLOOKUP($D5,$A$52:$F$58,5,FALSE),AV5&gt;=VLOOKUP($D5,$A$52:$F$58,6,FALSE)),"ja","nein")</f>
        <v>ja</v>
      </c>
      <c r="AX5" s="95" t="str">
        <f>IF(OR(G5="ja",P5="ja",S5="ja",AE5="ja",AQ5="ja"),"ja","nein")</f>
        <v>ja</v>
      </c>
      <c r="AY5" s="98" t="str">
        <f>IF(OR(J5="ja",M5="ja",V5="ja",Y5="ja",AB5="ja",AH5="ja",AK5="ja",AN5="ja",AT5="ja",AW5="ja"),"ja","nein")</f>
        <v>ja</v>
      </c>
      <c r="AZ5" s="231">
        <f>MAX($BE$3:$BE$7)+LARGE($BE$3:$BE$7,2)+MAX($BE$8:$BE$17)+LARGE($BE$8:$BE$17,2)</f>
        <v>175.91500000000002</v>
      </c>
      <c r="BA5" s="232">
        <v>1</v>
      </c>
      <c r="BC5" s="53"/>
      <c r="BD5" s="245"/>
      <c r="BE5" s="53">
        <f>$Q$5</f>
        <v>40.06</v>
      </c>
      <c r="BF5" s="53"/>
      <c r="BG5" s="53">
        <f>$Q$6</f>
        <v>0</v>
      </c>
      <c r="BH5" s="53"/>
      <c r="BI5" s="53">
        <f>$Q$7</f>
        <v>0</v>
      </c>
      <c r="BJ5" s="53"/>
      <c r="BK5" s="53">
        <f>$Q$8</f>
        <v>0</v>
      </c>
      <c r="BL5" s="53"/>
      <c r="BM5" s="53">
        <f>$Q$9</f>
        <v>0</v>
      </c>
      <c r="BO5" s="53">
        <f>$Q$13</f>
        <v>43.92</v>
      </c>
      <c r="BQ5" s="53">
        <f>$Q$14</f>
        <v>42.28</v>
      </c>
      <c r="BS5" s="53">
        <f>$Q$16</f>
        <v>0</v>
      </c>
      <c r="BU5" s="53">
        <f>$Q$15</f>
        <v>40.840000000000003</v>
      </c>
      <c r="BW5" s="53">
        <f>$Q$17</f>
        <v>0</v>
      </c>
      <c r="BY5" s="53">
        <f>$Q$18</f>
        <v>0</v>
      </c>
      <c r="CA5" s="53">
        <f>$Q$19</f>
        <v>0</v>
      </c>
      <c r="CC5" s="53">
        <f>$Q$20</f>
        <v>0</v>
      </c>
      <c r="CE5" s="53">
        <f>$Q$21</f>
        <v>0</v>
      </c>
      <c r="CG5" s="53">
        <f>$Q$22</f>
        <v>0</v>
      </c>
      <c r="CI5" s="53">
        <f>$Q$27</f>
        <v>31.414999999999999</v>
      </c>
      <c r="CK5" s="53">
        <f>$Q$26</f>
        <v>0</v>
      </c>
      <c r="CM5" s="53">
        <f>$Q$28</f>
        <v>42.354999999999997</v>
      </c>
      <c r="CO5" s="53">
        <f>$Q$29</f>
        <v>0</v>
      </c>
      <c r="CQ5" s="53">
        <f>$Q$30</f>
        <v>0</v>
      </c>
      <c r="CS5" s="53">
        <f>$Q$31</f>
        <v>0</v>
      </c>
      <c r="CU5" s="53">
        <f>$Q$32</f>
        <v>0</v>
      </c>
      <c r="CW5" s="53">
        <f>$Q$33</f>
        <v>0</v>
      </c>
      <c r="CY5" s="53">
        <f>$Q$34</f>
        <v>0</v>
      </c>
      <c r="DA5" s="53">
        <f>IF(DB5="ja",$Q$40,0)</f>
        <v>46.1</v>
      </c>
      <c r="DB5" s="53" t="str">
        <f>IF($R$40&gt;$D$58,"ja","nein")</f>
        <v>ja</v>
      </c>
      <c r="DC5" s="53">
        <f>IF(DD5="ja",$Q$39,0)</f>
        <v>44.055</v>
      </c>
      <c r="DD5" s="53" t="str">
        <f>IF($R$39&gt;$D$58,"ja","nein")</f>
        <v>ja</v>
      </c>
      <c r="DE5" s="53">
        <f>IF(DF5="ja",$Q$38,0)</f>
        <v>0</v>
      </c>
      <c r="DF5" s="53" t="str">
        <f>IF($R$38&gt;$D$58,"ja","nein")</f>
        <v>nein</v>
      </c>
      <c r="DG5" s="53" t="e">
        <f>IF(DH5="ja",#REF!,0)</f>
        <v>#REF!</v>
      </c>
      <c r="DH5" s="53" t="e">
        <f>IF(#REF!&gt;$D$58,"ja","nein")</f>
        <v>#REF!</v>
      </c>
      <c r="DI5" s="53">
        <f>IF(DJ5="ja",$Q$42,0)</f>
        <v>46.36</v>
      </c>
      <c r="DJ5" s="53" t="str">
        <f>IF($R$42&gt;$D$58,"ja","nein")</f>
        <v>ja</v>
      </c>
      <c r="DK5" s="53">
        <f>IF(DL5="ja",$Q$43,0)</f>
        <v>0</v>
      </c>
      <c r="DL5" s="53" t="str">
        <f>IF($R$43&gt;$D$58,"ja","nein")</f>
        <v>nein</v>
      </c>
      <c r="DM5" s="53">
        <f>IF(DN5="ja",$Q$41,0)</f>
        <v>48.395000000000003</v>
      </c>
      <c r="DN5" s="53" t="str">
        <f>IF($R$41&gt;$D$58,"ja","nein")</f>
        <v>ja</v>
      </c>
      <c r="DO5" s="53">
        <f>IF(DP5="ja",$Q$44,0)</f>
        <v>0</v>
      </c>
      <c r="DP5" s="53" t="str">
        <f>IF($R$44&gt;$D$58,"ja","nein")</f>
        <v>nein</v>
      </c>
      <c r="DQ5" s="53">
        <f>IF(DR5="ja",$Q$45,0)</f>
        <v>0</v>
      </c>
      <c r="DR5" s="53" t="str">
        <f>IF($R$45&gt;$D$58,"ja","nein")</f>
        <v>nein</v>
      </c>
      <c r="DS5" s="53">
        <f>IF(DT5="ja",$Q$46,0)</f>
        <v>0</v>
      </c>
      <c r="DT5" s="53" t="str">
        <f>IF($R$46&gt;$D$58,"ja","nein")</f>
        <v>nein</v>
      </c>
      <c r="DU5" s="53">
        <f>IF(DV5="ja",$Q$47,0)</f>
        <v>0</v>
      </c>
      <c r="DV5" s="53" t="str">
        <f>IF($R$47&gt;$D$58,"ja","nein")</f>
        <v>nein</v>
      </c>
    </row>
    <row r="6" spans="1:126" x14ac:dyDescent="0.3">
      <c r="A6" s="35"/>
      <c r="B6" s="36"/>
      <c r="C6" s="37"/>
      <c r="D6" s="144"/>
      <c r="E6" s="38"/>
      <c r="F6" s="40"/>
      <c r="G6" s="40" t="e">
        <f>IF(E6&gt;=VLOOKUP($D6,$A$52:$F$58,3,FALSE),"ja","nein")</f>
        <v>#N/A</v>
      </c>
      <c r="H6" s="39"/>
      <c r="I6" s="40"/>
      <c r="J6" s="40" t="e">
        <f>IF(AND(H6&gt;=VLOOKUP($D6,$A$52:$F$58,5,FALSE),I6&gt;=VLOOKUP($D6,$A$52:$F$58,6,FALSE)),"ja","nein")</f>
        <v>#N/A</v>
      </c>
      <c r="K6" s="39"/>
      <c r="L6" s="40"/>
      <c r="M6" s="83" t="e">
        <f>IF(AND(K6&gt;=VLOOKUP($D6,$A$52:$F$58,5,FALSE),L6&gt;=VLOOKUP($D6,$A$52:$F$58,6,FALSE)),"ja","nein")</f>
        <v>#N/A</v>
      </c>
      <c r="N6" s="76"/>
      <c r="O6" s="41"/>
      <c r="P6" s="41" t="e">
        <f>IF(N6&gt;=VLOOKUP($D6,$A$52:$F$58,3,FALSE),"ja","nein")</f>
        <v>#N/A</v>
      </c>
      <c r="Q6" s="78"/>
      <c r="R6" s="41"/>
      <c r="S6" s="41" t="e">
        <f>IF(Q6&gt;=VLOOKUP($D6,$A$52:$F$58,3,FALSE),"ja","nein")</f>
        <v>#N/A</v>
      </c>
      <c r="T6" s="78"/>
      <c r="U6" s="41"/>
      <c r="V6" s="41" t="e">
        <f>IF(AND(T6&gt;=VLOOKUP($D6,$A$52:$F$58,5,FALSE),U6&gt;=VLOOKUP($D6,$A$52:$F$58,6,FALSE)),"ja","nein")</f>
        <v>#N/A</v>
      </c>
      <c r="W6" s="78"/>
      <c r="X6" s="41"/>
      <c r="Y6" s="41" t="e">
        <f>IF(AND(W6&gt;=VLOOKUP($D6,$A$52:$F$58,5,FALSE),X6&gt;=VLOOKUP($D6,$A$52:$F$58,6,FALSE)),"ja","nein")</f>
        <v>#N/A</v>
      </c>
      <c r="Z6" s="78"/>
      <c r="AA6" s="41"/>
      <c r="AB6" s="42" t="e">
        <f>IF(AND(Z6&gt;=VLOOKUP($D6,$A$52:$F$58,5,FALSE),AA6&gt;=VLOOKUP($D6,$A$52:$F$58,6,FALSE)),"ja","nein")</f>
        <v>#N/A</v>
      </c>
      <c r="AC6" s="84"/>
      <c r="AD6" s="85"/>
      <c r="AE6" s="85" t="e">
        <f>IF(AC6&gt;=VLOOKUP($D6,$A$52:$F$58,3,FALSE),"ja","nein")</f>
        <v>#N/A</v>
      </c>
      <c r="AF6" s="86"/>
      <c r="AG6" s="85"/>
      <c r="AH6" s="85" t="e">
        <f>IF(AND(AF6&gt;=VLOOKUP($D6,$A$52:$F$58,5,FALSE),AG6&gt;=VLOOKUP($D6,$A$52:$F$58,6,FALSE)),"ja","nein")</f>
        <v>#N/A</v>
      </c>
      <c r="AI6" s="86"/>
      <c r="AJ6" s="85"/>
      <c r="AK6" s="85" t="e">
        <f>IF(AND(AI6&gt;=VLOOKUP($D6,$A$52:$F$58,5,FALSE),AJ6&gt;=VLOOKUP($D6,$A$52:$F$58,6,FALSE)),"ja","nein")</f>
        <v>#N/A</v>
      </c>
      <c r="AL6" s="86"/>
      <c r="AM6" s="85"/>
      <c r="AN6" s="152" t="e">
        <f>IF(AND(AL6&gt;=VLOOKUP($D6,$A$52:$F$58,5,FALSE),AM6&gt;=VLOOKUP($D6,$A$52:$F$58,6,FALSE)),"ja","nein")</f>
        <v>#N/A</v>
      </c>
      <c r="AO6" s="81"/>
      <c r="AP6" s="43"/>
      <c r="AQ6" s="43" t="e">
        <f>IF(AO6&gt;=VLOOKUP($D6,$A$52:$F$58,3,FALSE),"ja","nein")</f>
        <v>#N/A</v>
      </c>
      <c r="AR6" s="82"/>
      <c r="AS6" s="43"/>
      <c r="AT6" s="43" t="e">
        <f>IF(AND(AR6&gt;=VLOOKUP($D6,$A$52:$F$58,5,FALSE),AS6&gt;=VLOOKUP($D6,$A$52:$F$58,6,FALSE)),"ja","nein")</f>
        <v>#N/A</v>
      </c>
      <c r="AU6" s="82"/>
      <c r="AV6" s="43"/>
      <c r="AW6" s="44" t="e">
        <f>IF(AND(AU6&gt;=VLOOKUP($D6,$A$52:$F$58,5,FALSE),AV6&gt;=VLOOKUP($D6,$A$52:$F$58,6,FALSE)),"ja","nein")</f>
        <v>#N/A</v>
      </c>
      <c r="AX6" s="91" t="e">
        <f t="shared" ref="AX6:AX9" si="0">IF(OR(G6="ja",P6="ja",S6="ja",AE6="ja",AQ6="ja"),"ja","nein")</f>
        <v>#N/A</v>
      </c>
      <c r="AY6" s="99" t="e">
        <f t="shared" ref="AY6:AY9" si="1">IF(OR(J6="ja",M6="ja",V6="ja",Y6="ja",AB6="ja",AH6="ja",AK6="ja",AN6="ja",AT6="ja",AW6="ja"),"ja","nein")</f>
        <v>#N/A</v>
      </c>
      <c r="AZ6" s="162">
        <f>MAX($BG$3:$BG$7)+LARGE($BG$3:$BG$7,2)+MAX($BG$8:$BG$17)+LARGE($BG$8:$BG$17,2)</f>
        <v>0</v>
      </c>
      <c r="BA6" s="159">
        <v>2</v>
      </c>
      <c r="BD6" s="245"/>
      <c r="BE6" s="53">
        <f>$AC$5</f>
        <v>40.17</v>
      </c>
      <c r="BF6" s="53"/>
      <c r="BG6" s="53">
        <f>$AC$6</f>
        <v>0</v>
      </c>
      <c r="BH6" s="53"/>
      <c r="BI6" s="53">
        <f>$AC$7</f>
        <v>0</v>
      </c>
      <c r="BJ6" s="53"/>
      <c r="BK6" s="53">
        <f>$AC$8</f>
        <v>0</v>
      </c>
      <c r="BL6" s="53"/>
      <c r="BM6" s="53">
        <f>$AC$9</f>
        <v>0</v>
      </c>
      <c r="BO6" s="53">
        <f>$AC$13</f>
        <v>43.134999999999998</v>
      </c>
      <c r="BQ6" s="53">
        <f>$AC$14</f>
        <v>41.49</v>
      </c>
      <c r="BS6" s="53">
        <f>$AC$16</f>
        <v>0</v>
      </c>
      <c r="BU6" s="53">
        <f>$AC$15</f>
        <v>42.93</v>
      </c>
      <c r="BW6" s="53">
        <f>$AC$17</f>
        <v>40.615000000000002</v>
      </c>
      <c r="BY6" s="53">
        <f>$AC$18</f>
        <v>0</v>
      </c>
      <c r="CA6" s="53">
        <f>$AC$19</f>
        <v>0</v>
      </c>
      <c r="CC6" s="53">
        <f>$AC$20</f>
        <v>0</v>
      </c>
      <c r="CE6" s="53">
        <f>$AC$21</f>
        <v>0</v>
      </c>
      <c r="CG6" s="53">
        <f>$AC$22</f>
        <v>0</v>
      </c>
      <c r="CI6" s="53">
        <f>$AC$27</f>
        <v>44.204999999999998</v>
      </c>
      <c r="CK6" s="53">
        <f>$AC$26</f>
        <v>42.975000000000001</v>
      </c>
      <c r="CM6" s="53">
        <f>$AC$28</f>
        <v>41.674999999999997</v>
      </c>
      <c r="CO6" s="53">
        <f>$AC$29</f>
        <v>0</v>
      </c>
      <c r="CQ6" s="53">
        <f>$AC$30</f>
        <v>0</v>
      </c>
      <c r="CS6" s="53">
        <f>$AC$31</f>
        <v>0</v>
      </c>
      <c r="CU6" s="53">
        <f>$AC$32</f>
        <v>0</v>
      </c>
      <c r="CW6" s="53">
        <f>$AC$33</f>
        <v>0</v>
      </c>
      <c r="CY6" s="53">
        <f>$AC$34</f>
        <v>0</v>
      </c>
      <c r="DA6" s="53">
        <f>IF(DB6="ja",$AC$40,0)</f>
        <v>46.4</v>
      </c>
      <c r="DB6" s="53" t="str">
        <f>IF($AD$40&gt;$D$58,"ja","nein")</f>
        <v>ja</v>
      </c>
      <c r="DC6" s="53">
        <f>IF(DD6="ja",$AC$39,0)</f>
        <v>46.37</v>
      </c>
      <c r="DD6" s="53" t="str">
        <f>IF($AD$39&gt;$D$58,"ja","nein")</f>
        <v>ja</v>
      </c>
      <c r="DE6" s="53">
        <f>IF(DF6="ja",$AC$38,0)</f>
        <v>47.655000000000001</v>
      </c>
      <c r="DF6" s="53" t="str">
        <f>IF($AD$38&gt;$D$58,"ja","nein")</f>
        <v>ja</v>
      </c>
      <c r="DG6" s="53" t="e">
        <f>IF(DH6="ja",#REF!,0)</f>
        <v>#REF!</v>
      </c>
      <c r="DH6" s="53" t="e">
        <f>IF(#REF!&gt;$D$58,"ja","nein")</f>
        <v>#REF!</v>
      </c>
      <c r="DI6" s="53">
        <f>IF(DJ6="ja",$AC$42,0)</f>
        <v>0</v>
      </c>
      <c r="DJ6" s="53" t="str">
        <f>IF($AD$42&gt;$D$58,"ja","nein")</f>
        <v>nein</v>
      </c>
      <c r="DK6" s="53">
        <f>IF(DL6="ja",$AC$43,0)</f>
        <v>0</v>
      </c>
      <c r="DL6" s="53" t="str">
        <f>IF($AD$43&gt;$D$58,"ja","nein")</f>
        <v>nein</v>
      </c>
      <c r="DM6" s="53">
        <f>IF(DN6="ja",$AC$41,0)</f>
        <v>47.84</v>
      </c>
      <c r="DN6" s="53" t="str">
        <f>IF($AD$41&gt;$D$58,"ja","nein")</f>
        <v>ja</v>
      </c>
      <c r="DO6" s="53">
        <f>IF(DP6="ja",$AC$44,0)</f>
        <v>0</v>
      </c>
      <c r="DP6" s="53" t="str">
        <f>IF($AD$44&gt;$D$58,"ja","nein")</f>
        <v>nein</v>
      </c>
      <c r="DQ6" s="53">
        <f>IF(DR6="ja",$AC$45,0)</f>
        <v>0</v>
      </c>
      <c r="DR6" s="53" t="str">
        <f>IF($AD$45&gt;$D$58,"ja","nein")</f>
        <v>nein</v>
      </c>
      <c r="DS6" s="53">
        <f>IF(DT6="ja",$AC$46,0)</f>
        <v>0</v>
      </c>
      <c r="DT6" s="53" t="str">
        <f>IF($AD$46&gt;$D$58,"ja","nein")</f>
        <v>nein</v>
      </c>
      <c r="DU6" s="53">
        <f>IF(DV6="ja",$AC$47,0)</f>
        <v>0</v>
      </c>
      <c r="DV6" s="53" t="str">
        <f>IF($AD$47&gt;$D$58,"ja","nein")</f>
        <v>nein</v>
      </c>
    </row>
    <row r="7" spans="1:126" x14ac:dyDescent="0.3">
      <c r="A7" s="35"/>
      <c r="B7" s="36"/>
      <c r="C7" s="37"/>
      <c r="D7" s="144"/>
      <c r="E7" s="38"/>
      <c r="F7" s="40"/>
      <c r="G7" s="40" t="e">
        <f>IF(E7&gt;=VLOOKUP($D7,$A$52:$F$58,3,FALSE),"ja","nein")</f>
        <v>#N/A</v>
      </c>
      <c r="H7" s="39"/>
      <c r="I7" s="40"/>
      <c r="J7" s="40" t="e">
        <f>IF(AND(H7&gt;=VLOOKUP($D7,$A$52:$F$58,5,FALSE),I7&gt;=VLOOKUP($D7,$A$52:$F$58,6,FALSE)),"ja","nein")</f>
        <v>#N/A</v>
      </c>
      <c r="K7" s="39"/>
      <c r="L7" s="40"/>
      <c r="M7" s="83" t="e">
        <f>IF(AND(K7&gt;=VLOOKUP($D7,$A$52:$F$58,5,FALSE),L7&gt;=VLOOKUP($D7,$A$52:$F$58,6,FALSE)),"ja","nein")</f>
        <v>#N/A</v>
      </c>
      <c r="N7" s="76"/>
      <c r="O7" s="41"/>
      <c r="P7" s="41" t="e">
        <f>IF(N7&gt;=VLOOKUP($D7,$A$52:$F$58,3,FALSE),"ja","nein")</f>
        <v>#N/A</v>
      </c>
      <c r="Q7" s="78"/>
      <c r="R7" s="41"/>
      <c r="S7" s="41" t="e">
        <f>IF(Q7&gt;=VLOOKUP($D7,$A$52:$F$58,3,FALSE),"ja","nein")</f>
        <v>#N/A</v>
      </c>
      <c r="T7" s="78"/>
      <c r="U7" s="41"/>
      <c r="V7" s="41" t="e">
        <f>IF(AND(T7&gt;=VLOOKUP($D7,$A$52:$F$58,5,FALSE),U7&gt;=VLOOKUP($D7,$A$52:$F$58,6,FALSE)),"ja","nein")</f>
        <v>#N/A</v>
      </c>
      <c r="W7" s="78"/>
      <c r="X7" s="41"/>
      <c r="Y7" s="41" t="e">
        <f>IF(AND(W7&gt;=VLOOKUP($D7,$A$52:$F$58,5,FALSE),X7&gt;=VLOOKUP($D7,$A$52:$F$58,6,FALSE)),"ja","nein")</f>
        <v>#N/A</v>
      </c>
      <c r="Z7" s="78"/>
      <c r="AA7" s="41"/>
      <c r="AB7" s="42" t="e">
        <f>IF(AND(Z7&gt;=VLOOKUP($D7,$A$52:$F$58,5,FALSE),AA7&gt;=VLOOKUP($D7,$A$52:$F$58,6,FALSE)),"ja","nein")</f>
        <v>#N/A</v>
      </c>
      <c r="AC7" s="84"/>
      <c r="AD7" s="85"/>
      <c r="AE7" s="85" t="e">
        <f>IF(AC7&gt;=VLOOKUP($D7,$A$52:$F$58,3,FALSE),"ja","nein")</f>
        <v>#N/A</v>
      </c>
      <c r="AF7" s="86"/>
      <c r="AG7" s="85"/>
      <c r="AH7" s="85" t="e">
        <f>IF(AND(AF7&gt;=VLOOKUP($D7,$A$52:$F$58,5,FALSE),AG7&gt;=VLOOKUP($D7,$A$52:$F$58,6,FALSE)),"ja","nein")</f>
        <v>#N/A</v>
      </c>
      <c r="AI7" s="86"/>
      <c r="AJ7" s="85"/>
      <c r="AK7" s="85" t="e">
        <f>IF(AND(AI7&gt;=VLOOKUP($D7,$A$52:$F$58,5,FALSE),AJ7&gt;=VLOOKUP($D7,$A$52:$F$58,6,FALSE)),"ja","nein")</f>
        <v>#N/A</v>
      </c>
      <c r="AL7" s="86"/>
      <c r="AM7" s="85"/>
      <c r="AN7" s="152" t="e">
        <f>IF(AND(AL7&gt;=VLOOKUP($D7,$A$52:$F$58,5,FALSE),AM7&gt;=VLOOKUP($D7,$A$52:$F$58,6,FALSE)),"ja","nein")</f>
        <v>#N/A</v>
      </c>
      <c r="AO7" s="81"/>
      <c r="AP7" s="43"/>
      <c r="AQ7" s="43" t="e">
        <f>IF(AO7&gt;=VLOOKUP($D7,$A$52:$F$58,3,FALSE),"ja","nein")</f>
        <v>#N/A</v>
      </c>
      <c r="AR7" s="82"/>
      <c r="AS7" s="43"/>
      <c r="AT7" s="43" t="e">
        <f>IF(AND(AR7&gt;=VLOOKUP($D7,$A$52:$F$58,5,FALSE),AS7&gt;=VLOOKUP($D7,$A$52:$F$58,6,FALSE)),"ja","nein")</f>
        <v>#N/A</v>
      </c>
      <c r="AU7" s="82"/>
      <c r="AV7" s="43"/>
      <c r="AW7" s="44" t="e">
        <f>IF(AND(AU7&gt;=VLOOKUP($D7,$A$52:$F$58,5,FALSE),AV7&gt;=VLOOKUP($D7,$A$52:$F$58,6,FALSE)),"ja","nein")</f>
        <v>#N/A</v>
      </c>
      <c r="AX7" s="91" t="e">
        <f t="shared" si="0"/>
        <v>#N/A</v>
      </c>
      <c r="AY7" s="99" t="e">
        <f t="shared" si="1"/>
        <v>#N/A</v>
      </c>
      <c r="AZ7" s="158">
        <f>MAX($BI$3:$BI$7)+LARGE($BI$3:$BI$7,2)+MAX($BI$8:$BI$17)+LARGE($BI$8:$BI$17,2)</f>
        <v>0</v>
      </c>
      <c r="BA7" s="159"/>
      <c r="BD7" s="245"/>
      <c r="BE7" s="53">
        <f>$AO$5</f>
        <v>41.19</v>
      </c>
      <c r="BF7" s="53"/>
      <c r="BG7" s="53">
        <f>$AO$6</f>
        <v>0</v>
      </c>
      <c r="BH7" s="53"/>
      <c r="BI7" s="53">
        <f>$AO$7</f>
        <v>0</v>
      </c>
      <c r="BJ7" s="53"/>
      <c r="BK7" s="53">
        <f>$AO$8</f>
        <v>0</v>
      </c>
      <c r="BL7" s="53"/>
      <c r="BM7" s="53">
        <f>$AO$9</f>
        <v>0</v>
      </c>
      <c r="BO7" s="53">
        <f>$AO$13</f>
        <v>43.33</v>
      </c>
      <c r="BQ7" s="53">
        <f>$AO$14</f>
        <v>41.83</v>
      </c>
      <c r="BS7" s="53">
        <f>$AO$16</f>
        <v>0</v>
      </c>
      <c r="BU7" s="53">
        <f>$AO$15</f>
        <v>40.755000000000003</v>
      </c>
      <c r="BW7" s="53">
        <f>$AO$17</f>
        <v>41.63</v>
      </c>
      <c r="BY7" s="53">
        <f>$AO$18</f>
        <v>0</v>
      </c>
      <c r="CA7" s="53">
        <f>$AO$19</f>
        <v>0</v>
      </c>
      <c r="CC7" s="53">
        <f>$AO$20</f>
        <v>0</v>
      </c>
      <c r="CE7" s="53">
        <f>$AO$21</f>
        <v>0</v>
      </c>
      <c r="CG7" s="53">
        <f>$AO$22</f>
        <v>0</v>
      </c>
      <c r="CI7" s="53">
        <f>$AO$27</f>
        <v>44.064999999999998</v>
      </c>
      <c r="CK7" s="53">
        <f>$AO$26</f>
        <v>43.344999999999999</v>
      </c>
      <c r="CM7" s="53">
        <f>$AO$28</f>
        <v>41.314999999999998</v>
      </c>
      <c r="CO7" s="53">
        <f>$AO$29</f>
        <v>0</v>
      </c>
      <c r="CQ7" s="53">
        <f>$AO$30</f>
        <v>0</v>
      </c>
      <c r="CS7" s="53">
        <f>$AO$31</f>
        <v>0</v>
      </c>
      <c r="CU7" s="53">
        <f>$AO$32</f>
        <v>0</v>
      </c>
      <c r="CW7" s="53">
        <f>$AO$33</f>
        <v>0</v>
      </c>
      <c r="CY7" s="53">
        <f>$AO$34</f>
        <v>0</v>
      </c>
      <c r="DA7" s="53">
        <f>IF(DB7="ja",$AO$40,0)</f>
        <v>44.204999999999998</v>
      </c>
      <c r="DB7" s="53" t="str">
        <f>IF($AP$40&gt;$D$58,"ja","nein")</f>
        <v>ja</v>
      </c>
      <c r="DC7" s="53">
        <f>IF(DD7="ja",$AO$39,0)</f>
        <v>48.21</v>
      </c>
      <c r="DD7" s="53" t="str">
        <f>IF($AP$39&gt;$D$58,"ja","nein")</f>
        <v>ja</v>
      </c>
      <c r="DE7" s="53">
        <f>IF(DF7="ja",$AO$38,0)</f>
        <v>0</v>
      </c>
      <c r="DF7" s="53" t="str">
        <f>IF($AP$38&gt;$D$58,"ja","nein")</f>
        <v>nein</v>
      </c>
      <c r="DG7" s="53" t="e">
        <f>IF(DH7="ja",#REF!,0)</f>
        <v>#REF!</v>
      </c>
      <c r="DH7" s="53" t="e">
        <f>IF(#REF!&gt;$D$58,"ja","nein")</f>
        <v>#REF!</v>
      </c>
      <c r="DI7" s="53">
        <f>IF(DJ7="ja",$AO$42,0)</f>
        <v>33.03</v>
      </c>
      <c r="DJ7" s="53" t="str">
        <f>IF($AP$42&gt;$D$58,"ja","nein")</f>
        <v>ja</v>
      </c>
      <c r="DK7" s="53">
        <f>IF(DL7="ja",$AO$43,0)</f>
        <v>0</v>
      </c>
      <c r="DL7" s="53" t="str">
        <f>IF($AP$43&gt;$D$58,"ja","nein")</f>
        <v>nein</v>
      </c>
      <c r="DM7" s="53">
        <f>IF(DN7="ja",$AO$41,0)</f>
        <v>47.54</v>
      </c>
      <c r="DN7" s="53" t="str">
        <f>IF($AP$41&gt;$D$58,"ja","nein")</f>
        <v>ja</v>
      </c>
      <c r="DO7" s="53">
        <f>IF(DP7="ja",$AO$44,0)</f>
        <v>0</v>
      </c>
      <c r="DP7" s="53" t="str">
        <f>IF($AP$44&gt;$D$58,"ja","nein")</f>
        <v>nein</v>
      </c>
      <c r="DQ7" s="53">
        <f>IF(DR7="ja",$AO$45,0)</f>
        <v>0</v>
      </c>
      <c r="DR7" s="53" t="str">
        <f>IF($AP$45&gt;$D$58,"ja","nein")</f>
        <v>nein</v>
      </c>
      <c r="DS7" s="53">
        <f>IF(DT7="ja",$AO$46,0)</f>
        <v>0</v>
      </c>
      <c r="DT7" s="53" t="str">
        <f>IF($AP$46&gt;$D$58,"ja","nein")</f>
        <v>nein</v>
      </c>
      <c r="DU7" s="53">
        <f>IF(DV7="ja",$AO$47,0)</f>
        <v>0</v>
      </c>
      <c r="DV7" s="53" t="str">
        <f>IF($AP$47&gt;$D$58,"ja","nein")</f>
        <v>nein</v>
      </c>
    </row>
    <row r="8" spans="1:126" ht="15.75" customHeight="1" x14ac:dyDescent="0.3">
      <c r="A8" s="35"/>
      <c r="B8" s="36"/>
      <c r="C8" s="37"/>
      <c r="D8" s="144"/>
      <c r="E8" s="38"/>
      <c r="F8" s="40"/>
      <c r="G8" s="40" t="e">
        <f>IF(E8&gt;=VLOOKUP($D8,$A$52:$F$58,3,FALSE),"ja","nein")</f>
        <v>#N/A</v>
      </c>
      <c r="H8" s="39"/>
      <c r="I8" s="40"/>
      <c r="J8" s="40" t="e">
        <f>IF(AND(H8&gt;=VLOOKUP($D8,$A$52:$F$58,5,FALSE),I8&gt;=VLOOKUP($D8,$A$52:$F$58,6,FALSE)),"ja","nein")</f>
        <v>#N/A</v>
      </c>
      <c r="K8" s="39"/>
      <c r="L8" s="40"/>
      <c r="M8" s="83" t="e">
        <f>IF(AND(K8&gt;=VLOOKUP($D8,$A$52:$F$58,5,FALSE),L8&gt;=VLOOKUP($D8,$A$52:$F$58,6,FALSE)),"ja","nein")</f>
        <v>#N/A</v>
      </c>
      <c r="N8" s="76"/>
      <c r="O8" s="41"/>
      <c r="P8" s="41" t="e">
        <f>IF(N8&gt;=VLOOKUP($D8,$A$52:$F$58,3,FALSE),"ja","nein")</f>
        <v>#N/A</v>
      </c>
      <c r="Q8" s="78"/>
      <c r="R8" s="41"/>
      <c r="S8" s="41" t="e">
        <f>IF(Q8&gt;=VLOOKUP($D8,$A$52:$F$58,3,FALSE),"ja","nein")</f>
        <v>#N/A</v>
      </c>
      <c r="T8" s="78"/>
      <c r="U8" s="41"/>
      <c r="V8" s="41" t="e">
        <f>IF(AND(T8&gt;=VLOOKUP($D8,$A$52:$F$58,5,FALSE),U8&gt;=VLOOKUP($D8,$A$52:$F$58,6,FALSE)),"ja","nein")</f>
        <v>#N/A</v>
      </c>
      <c r="W8" s="78"/>
      <c r="X8" s="41"/>
      <c r="Y8" s="41" t="e">
        <f>IF(AND(W8&gt;=VLOOKUP($D8,$A$52:$F$58,5,FALSE),X8&gt;=VLOOKUP($D8,$A$52:$F$58,6,FALSE)),"ja","nein")</f>
        <v>#N/A</v>
      </c>
      <c r="Z8" s="78"/>
      <c r="AA8" s="41"/>
      <c r="AB8" s="42" t="e">
        <f>IF(AND(Z8&gt;=VLOOKUP($D8,$A$52:$F$58,5,FALSE),AA8&gt;=VLOOKUP($D8,$A$52:$F$58,6,FALSE)),"ja","nein")</f>
        <v>#N/A</v>
      </c>
      <c r="AC8" s="84"/>
      <c r="AD8" s="85"/>
      <c r="AE8" s="85" t="e">
        <f>IF(AC8&gt;=VLOOKUP($D8,$A$52:$F$58,3,FALSE),"ja","nein")</f>
        <v>#N/A</v>
      </c>
      <c r="AF8" s="86"/>
      <c r="AG8" s="85"/>
      <c r="AH8" s="85" t="e">
        <f>IF(AND(AF8&gt;=VLOOKUP($D8,$A$52:$F$58,5,FALSE),AG8&gt;=VLOOKUP($D8,$A$52:$F$58,6,FALSE)),"ja","nein")</f>
        <v>#N/A</v>
      </c>
      <c r="AI8" s="86"/>
      <c r="AJ8" s="85"/>
      <c r="AK8" s="85" t="e">
        <f>IF(AND(AI8&gt;=VLOOKUP($D8,$A$52:$F$58,5,FALSE),AJ8&gt;=VLOOKUP($D8,$A$52:$F$58,6,FALSE)),"ja","nein")</f>
        <v>#N/A</v>
      </c>
      <c r="AL8" s="86"/>
      <c r="AM8" s="85"/>
      <c r="AN8" s="152" t="e">
        <f>IF(AND(AL8&gt;=VLOOKUP($D8,$A$52:$F$58,5,FALSE),AM8&gt;=VLOOKUP($D8,$A$52:$F$58,6,FALSE)),"ja","nein")</f>
        <v>#N/A</v>
      </c>
      <c r="AO8" s="81"/>
      <c r="AP8" s="43"/>
      <c r="AQ8" s="43" t="e">
        <f>IF(AO8&gt;=VLOOKUP($D8,$A$52:$F$58,3,FALSE),"ja","nein")</f>
        <v>#N/A</v>
      </c>
      <c r="AR8" s="82"/>
      <c r="AS8" s="43"/>
      <c r="AT8" s="43" t="e">
        <f>IF(AND(AR8&gt;=VLOOKUP($D8,$A$52:$F$58,5,FALSE),AS8&gt;=VLOOKUP($D8,$A$52:$F$58,6,FALSE)),"ja","nein")</f>
        <v>#N/A</v>
      </c>
      <c r="AU8" s="82"/>
      <c r="AV8" s="43"/>
      <c r="AW8" s="44" t="e">
        <f>IF(AND(AU8&gt;=VLOOKUP($D8,$A$52:$F$58,5,FALSE),AV8&gt;=VLOOKUP($D8,$A$52:$F$58,6,FALSE)),"ja","nein")</f>
        <v>#N/A</v>
      </c>
      <c r="AX8" s="91" t="e">
        <f t="shared" si="0"/>
        <v>#N/A</v>
      </c>
      <c r="AY8" s="99" t="e">
        <f t="shared" si="1"/>
        <v>#N/A</v>
      </c>
      <c r="AZ8" s="158">
        <f>MAX($BK$3:$BK$7)+LARGE($BK$3:$BK$7,2)+MAX($BK$8:$BK$17)+LARGE($BK$8:$BK$17,2)</f>
        <v>0</v>
      </c>
      <c r="BA8" s="159"/>
      <c r="BC8" s="53"/>
      <c r="BD8" s="245" t="s">
        <v>160</v>
      </c>
      <c r="BE8" s="53">
        <f>IF(BF8="ja",$H$5,0)</f>
        <v>44.96</v>
      </c>
      <c r="BF8" s="53" t="str">
        <f>IF($I$5&gt;=$F$53,"ja","nein")</f>
        <v>ja</v>
      </c>
      <c r="BG8" s="53">
        <f>IF(BH8="ja",$H$6,0)</f>
        <v>0</v>
      </c>
      <c r="BH8" s="53" t="str">
        <f>IF($I$6&gt;=$F$53,"ja","nein")</f>
        <v>nein</v>
      </c>
      <c r="BI8" s="53">
        <f>IF(BJ8="ja",$H$7,0)</f>
        <v>0</v>
      </c>
      <c r="BJ8" s="53" t="str">
        <f>IF($I$7&gt;=$F$53,"ja","nein")</f>
        <v>nein</v>
      </c>
      <c r="BK8" s="53">
        <f>IF(BL8="ja",$H$8,0)</f>
        <v>0</v>
      </c>
      <c r="BL8" s="53" t="str">
        <f>IF($I$8&gt;=$F$53,"ja","nein")</f>
        <v>nein</v>
      </c>
      <c r="BM8" s="53">
        <f>IF(BN8="ja",$H$9,0)</f>
        <v>0</v>
      </c>
      <c r="BN8" s="53" t="str">
        <f>IF($I$9&gt;=$F$53,"ja","nein")</f>
        <v>nein</v>
      </c>
      <c r="BO8" s="53">
        <f>IF(BP8="ja",$H$13,0)</f>
        <v>51.62</v>
      </c>
      <c r="BP8" s="53" t="str">
        <f>IF($I$13&gt;=$F$55,"ja","nein")</f>
        <v>ja</v>
      </c>
      <c r="BQ8" s="53">
        <f>IF(BR8="ja",$H$14,0)</f>
        <v>49.71</v>
      </c>
      <c r="BR8" s="53" t="str">
        <f>IF($I$14&gt;=$F$55,"ja","nein")</f>
        <v>ja</v>
      </c>
      <c r="BS8" s="53">
        <f>IF(BT8="ja",$H$16,0)</f>
        <v>47.85</v>
      </c>
      <c r="BT8" s="53" t="str">
        <f>IF($I$16&gt;=$F$55,"ja","nein")</f>
        <v>ja</v>
      </c>
      <c r="BU8" s="53">
        <f>IF(BV8="ja",$H$15,0)</f>
        <v>46.24</v>
      </c>
      <c r="BV8" s="53" t="str">
        <f>IF($I$15&gt;=$F$55,"ja","nein")</f>
        <v>ja</v>
      </c>
      <c r="BW8" s="53">
        <f>IF(BX8="ja",$H$17,0)</f>
        <v>0</v>
      </c>
      <c r="BX8" s="53" t="str">
        <f>IF($I$17&gt;=$F$55,"ja","nein")</f>
        <v>nein</v>
      </c>
      <c r="BY8" s="53">
        <f>IF(BZ8="ja",$H$18,0)</f>
        <v>0</v>
      </c>
      <c r="BZ8" s="53" t="str">
        <f>IF($I$18&gt;=$F$54,"ja","nein")</f>
        <v>nein</v>
      </c>
      <c r="CA8" s="53">
        <f>IF(CB8="ja",$H$19,0)</f>
        <v>0</v>
      </c>
      <c r="CB8" s="53" t="str">
        <f>IF($I$19&gt;=$F$54,"ja","nein")</f>
        <v>nein</v>
      </c>
      <c r="CC8" s="53">
        <f>IF(CD8="ja",$H$20,0)</f>
        <v>0</v>
      </c>
      <c r="CD8" s="53" t="str">
        <f>IF($I$20&gt;=$F$55,"ja","nein")</f>
        <v>nein</v>
      </c>
      <c r="CE8" s="53">
        <f>IF(CF8="ja",$H$21,0)</f>
        <v>0</v>
      </c>
      <c r="CF8" s="53" t="str">
        <f>IF($I$21&gt;=$F$54,"ja","nein")</f>
        <v>nein</v>
      </c>
      <c r="CG8" s="53">
        <f>IF(CH8="ja",$H$22,0)</f>
        <v>0</v>
      </c>
      <c r="CH8" s="53" t="str">
        <f>IF($I$22&gt;=$F$55,"ja","nein")</f>
        <v>nein</v>
      </c>
      <c r="CI8" s="53">
        <f>IF(CJ8="ja",$H$27,0)</f>
        <v>55.335000000000001</v>
      </c>
      <c r="CJ8" s="53" t="str">
        <f>IF($I$27&gt;=$F$57,"ja","nein")</f>
        <v>ja</v>
      </c>
      <c r="CK8" s="53">
        <f>IF(CL8="ja",$H$26,0)</f>
        <v>52.75</v>
      </c>
      <c r="CL8" s="53" t="str">
        <f>IF($I$26&gt;=$F$57,"ja","nein")</f>
        <v>ja</v>
      </c>
      <c r="CM8" s="53">
        <f>IF(CN8="ja",$H$28,0)</f>
        <v>0</v>
      </c>
      <c r="CN8" s="53" t="str">
        <f>IF($I$28&gt;=$F$57,"ja","nein")</f>
        <v>nein</v>
      </c>
      <c r="CO8" s="53">
        <f>IF(CP8="ja",$H$29,0)</f>
        <v>0</v>
      </c>
      <c r="CP8" s="53" t="str">
        <f>IF($I$29&gt;=$F$57,"ja","nein")</f>
        <v>nein</v>
      </c>
      <c r="CQ8" s="53">
        <f>IF(CR8="ja",$H$30,0)</f>
        <v>0</v>
      </c>
      <c r="CR8" s="53" t="str">
        <f>IF($I$30&gt;=$F$56,"ja","nein")</f>
        <v>nein</v>
      </c>
      <c r="CS8" s="53">
        <f>IF(CT8="ja",$H$31,0)</f>
        <v>0</v>
      </c>
      <c r="CT8" s="53" t="str">
        <f>IF($I$31&gt;=$F$56,"ja","nein")</f>
        <v>nein</v>
      </c>
      <c r="CU8" s="53">
        <f>IF(CV8="ja",$H$32,0)</f>
        <v>0</v>
      </c>
      <c r="CV8" s="53" t="str">
        <f>IF($I$32&gt;=$F$56,"ja","nein")</f>
        <v>nein</v>
      </c>
      <c r="CW8" s="53">
        <f>IF(CX8="ja",$H$33,0)</f>
        <v>0</v>
      </c>
      <c r="CX8" s="53" t="str">
        <f>IF($I$33&gt;=$F$56,"ja","nein")</f>
        <v>nein</v>
      </c>
      <c r="CY8" s="53">
        <f>IF(CZ8="ja",$H$34,0)</f>
        <v>0</v>
      </c>
      <c r="CZ8" s="53" t="str">
        <f>IF($I$34&gt;=$F$57,"ja","nein")</f>
        <v>nein</v>
      </c>
      <c r="DA8" s="53">
        <f>IF(DB8="ja",$H$40,0)</f>
        <v>0</v>
      </c>
      <c r="DB8" s="53" t="str">
        <f>IF($I$40&gt;=$F$58,"ja","nein")</f>
        <v>nein</v>
      </c>
      <c r="DC8" s="53">
        <f>IF(DD8="ja",$H$39,0)</f>
        <v>53.89</v>
      </c>
      <c r="DD8" s="53" t="str">
        <f>IF($I$39&gt;=$F$58,"ja","nein")</f>
        <v>ja</v>
      </c>
      <c r="DE8" s="53">
        <f>IF(DF8="ja",$H$38,0)</f>
        <v>56.47</v>
      </c>
      <c r="DF8" s="53" t="str">
        <f>IF($I$38&gt;=$F$58,"ja","nein")</f>
        <v>ja</v>
      </c>
      <c r="DG8" s="53" t="e">
        <f>IF(DH8="ja",#REF!,0)</f>
        <v>#REF!</v>
      </c>
      <c r="DH8" s="53" t="e">
        <f>IF(#REF!&gt;=$F$58,"ja","nein")</f>
        <v>#REF!</v>
      </c>
      <c r="DI8" s="53">
        <f>IF(DJ8="ja",$H$42,0)</f>
        <v>0</v>
      </c>
      <c r="DJ8" s="53" t="str">
        <f>IF($I$42&gt;=$F$58,"ja","nein")</f>
        <v>nein</v>
      </c>
      <c r="DK8" s="53">
        <f>IF(DL8="ja",$H$43,0)</f>
        <v>0</v>
      </c>
      <c r="DL8" s="53" t="str">
        <f>IF($I$43&gt;=$F$58,"ja","nein")</f>
        <v>nein</v>
      </c>
      <c r="DM8" s="53">
        <f>IF(DN8="ja",$H$41,0)</f>
        <v>0</v>
      </c>
      <c r="DN8" s="53" t="str">
        <f>IF($I$41&gt;=$F$58,"ja","nein")</f>
        <v>nein</v>
      </c>
      <c r="DO8" s="53">
        <f>IF(DP8="ja",$H$44,0)</f>
        <v>0</v>
      </c>
      <c r="DP8" s="53" t="str">
        <f>IF($I$44&gt;=$F$58,"ja","nein")</f>
        <v>nein</v>
      </c>
      <c r="DQ8" s="53">
        <f>IF(DR8="ja",$H$45,0)</f>
        <v>0</v>
      </c>
      <c r="DR8" s="53" t="str">
        <f>IF($I$45&gt;=$F$58,"ja","nein")</f>
        <v>nein</v>
      </c>
      <c r="DS8" s="53">
        <f>IF(DT8="ja",$H$46,0)</f>
        <v>0</v>
      </c>
      <c r="DT8" s="53" t="str">
        <f>IF($I$46&gt;=$F$58,"ja","nein")</f>
        <v>nein</v>
      </c>
      <c r="DU8" s="53">
        <f>IF(DV8="ja",$H$47,0)</f>
        <v>0</v>
      </c>
      <c r="DV8" s="53" t="str">
        <f>IF($I$47&gt;=$F$58,"ja","nein")</f>
        <v>nein</v>
      </c>
    </row>
    <row r="9" spans="1:126" ht="16.2" thickBot="1" x14ac:dyDescent="0.35">
      <c r="A9" s="45"/>
      <c r="B9" s="46"/>
      <c r="C9" s="47"/>
      <c r="D9" s="145"/>
      <c r="E9" s="48"/>
      <c r="F9" s="50"/>
      <c r="G9" s="50" t="e">
        <f>IF(E9&gt;=VLOOKUP($D9,$A$52:$F$58,3,FALSE),"ja","nein")</f>
        <v>#N/A</v>
      </c>
      <c r="H9" s="49"/>
      <c r="I9" s="50"/>
      <c r="J9" s="50" t="e">
        <f>IF(AND(H9&gt;=VLOOKUP($D9,$A$52:$F$58,5,FALSE),I9&gt;=VLOOKUP($D9,$A$52:$F$58,6,FALSE)),"ja","nein")</f>
        <v>#N/A</v>
      </c>
      <c r="K9" s="49"/>
      <c r="L9" s="50"/>
      <c r="M9" s="151" t="e">
        <f>IF(AND(K9&gt;=VLOOKUP($D9,$A$52:$F$58,5,FALSE),L9&gt;=VLOOKUP($D9,$A$52:$F$58,6,FALSE)),"ja","nein")</f>
        <v>#N/A</v>
      </c>
      <c r="N9" s="77"/>
      <c r="O9" s="51"/>
      <c r="P9" s="51" t="e">
        <f>IF(N9&gt;=VLOOKUP($D9,$A$52:$F$58,3,FALSE),"ja","nein")</f>
        <v>#N/A</v>
      </c>
      <c r="Q9" s="79"/>
      <c r="R9" s="51"/>
      <c r="S9" s="51" t="e">
        <f>IF(Q9&gt;=VLOOKUP($D9,$A$52:$F$58,3,FALSE),"ja","nein")</f>
        <v>#N/A</v>
      </c>
      <c r="T9" s="79"/>
      <c r="U9" s="51"/>
      <c r="V9" s="51" t="e">
        <f>IF(AND(T9&gt;=VLOOKUP($D9,$A$52:$F$58,5,FALSE),U9&gt;=VLOOKUP($D9,$A$52:$F$58,6,FALSE)),"ja","nein")</f>
        <v>#N/A</v>
      </c>
      <c r="W9" s="79"/>
      <c r="X9" s="51"/>
      <c r="Y9" s="51" t="e">
        <f>IF(AND(W9&gt;=VLOOKUP($D9,$A$52:$F$58,5,FALSE),X9&gt;=VLOOKUP($D9,$A$52:$F$58,6,FALSE)),"ja","nein")</f>
        <v>#N/A</v>
      </c>
      <c r="Z9" s="79"/>
      <c r="AA9" s="51"/>
      <c r="AB9" s="102" t="e">
        <f>IF(AND(Z9&gt;=VLOOKUP($D9,$A$52:$F$58,5,FALSE),AA9&gt;=VLOOKUP($D9,$A$52:$F$58,6,FALSE)),"ja","nein")</f>
        <v>#N/A</v>
      </c>
      <c r="AC9" s="132"/>
      <c r="AD9" s="133"/>
      <c r="AE9" s="133" t="e">
        <f>IF(AC9&gt;=VLOOKUP($D9,$A$52:$F$58,3,FALSE),"ja","nein")</f>
        <v>#N/A</v>
      </c>
      <c r="AF9" s="134"/>
      <c r="AG9" s="133"/>
      <c r="AH9" s="133" t="e">
        <f>IF(AND(AF9&gt;=VLOOKUP($D9,$A$52:$F$58,5,FALSE),AG9&gt;=VLOOKUP($D9,$A$52:$F$58,6,FALSE)),"ja","nein")</f>
        <v>#N/A</v>
      </c>
      <c r="AI9" s="134"/>
      <c r="AJ9" s="133"/>
      <c r="AK9" s="133" t="e">
        <f>IF(AND(AI9&gt;=VLOOKUP($D9,$A$52:$F$58,5,FALSE),AJ9&gt;=VLOOKUP($D9,$A$52:$F$58,6,FALSE)),"ja","nein")</f>
        <v>#N/A</v>
      </c>
      <c r="AL9" s="134"/>
      <c r="AM9" s="133"/>
      <c r="AN9" s="156" t="e">
        <f>IF(AND(AL9&gt;=VLOOKUP($D9,$A$52:$F$58,5,FALSE),AM9&gt;=VLOOKUP($D9,$A$52:$F$58,6,FALSE)),"ja","nein")</f>
        <v>#N/A</v>
      </c>
      <c r="AO9" s="136"/>
      <c r="AP9" s="137"/>
      <c r="AQ9" s="137" t="e">
        <f>IF(AO9&gt;=VLOOKUP($D9,$A$52:$F$58,3,FALSE),"ja","nein")</f>
        <v>#N/A</v>
      </c>
      <c r="AR9" s="138"/>
      <c r="AS9" s="137"/>
      <c r="AT9" s="137" t="e">
        <f>IF(AND(AR9&gt;=VLOOKUP($D9,$A$52:$F$58,5,FALSE),AS9&gt;=VLOOKUP($D9,$A$52:$F$58,6,FALSE)),"ja","nein")</f>
        <v>#N/A</v>
      </c>
      <c r="AU9" s="138"/>
      <c r="AV9" s="137"/>
      <c r="AW9" s="139" t="e">
        <f>IF(AND(AU9&gt;=VLOOKUP($D9,$A$52:$F$58,5,FALSE),AV9&gt;=VLOOKUP($D9,$A$52:$F$58,6,FALSE)),"ja","nein")</f>
        <v>#N/A</v>
      </c>
      <c r="AX9" s="92" t="e">
        <f t="shared" si="0"/>
        <v>#N/A</v>
      </c>
      <c r="AY9" s="100" t="e">
        <f t="shared" si="1"/>
        <v>#N/A</v>
      </c>
      <c r="AZ9" s="160">
        <f>MAX($BM$3:$BM$7)+LARGE($BM$3:$BM$7,2)+MAX($BM$8:$BM$17)+LARGE($BM$8:$BM$17,2)</f>
        <v>0</v>
      </c>
      <c r="BA9" s="161"/>
      <c r="BD9" s="245"/>
      <c r="BE9" s="53">
        <f>IF(BF9="ja",$K$5,0)</f>
        <v>45.284999999999997</v>
      </c>
      <c r="BF9" s="53" t="str">
        <f>IF($L$5&gt;=$F$53,"ja","nein")</f>
        <v>ja</v>
      </c>
      <c r="BG9" s="53">
        <f>IF(BH9="ja",$K$6,0)</f>
        <v>0</v>
      </c>
      <c r="BH9" s="53" t="str">
        <f>IF($L$6&gt;=$F$53,"ja","nein")</f>
        <v>nein</v>
      </c>
      <c r="BI9" s="53">
        <f>IF(BJ9="ja",$K$7,0)</f>
        <v>0</v>
      </c>
      <c r="BJ9" s="53" t="str">
        <f>IF($L$7&gt;=$F$53,"ja","nein")</f>
        <v>nein</v>
      </c>
      <c r="BK9" s="53">
        <f>IF(BL9="ja",$K$8,0)</f>
        <v>0</v>
      </c>
      <c r="BL9" s="53" t="str">
        <f>IF($L$8&gt;=$F$53,"ja","nein")</f>
        <v>nein</v>
      </c>
      <c r="BM9" s="53">
        <f>IF(BN9="ja",$K$9,0)</f>
        <v>0</v>
      </c>
      <c r="BN9" s="53" t="str">
        <f>IF($L$9&gt;=$F$53,"ja","nein")</f>
        <v>nein</v>
      </c>
      <c r="BO9" s="53">
        <f>IF(BP9="ja",$K$13,0)</f>
        <v>51.36</v>
      </c>
      <c r="BP9" s="53" t="str">
        <f>IF($L$13&gt;=$F$55,"ja","nein")</f>
        <v>ja</v>
      </c>
      <c r="BQ9" s="53">
        <f>IF(BR9="ja",$K$14,0)</f>
        <v>0</v>
      </c>
      <c r="BR9" s="53" t="str">
        <f>IF($L$14&gt;=$F$55,"ja","nein")</f>
        <v>nein</v>
      </c>
      <c r="BS9" s="53">
        <f>IF(BT9="ja",$K$16,0)</f>
        <v>0</v>
      </c>
      <c r="BT9" s="53" t="str">
        <f>IF($L$16&gt;=$F$55,"ja","nein")</f>
        <v>nein</v>
      </c>
      <c r="BU9" s="53">
        <f>IF(BV9="ja",$K$15,0)</f>
        <v>46.975000000000001</v>
      </c>
      <c r="BV9" s="53" t="str">
        <f>IF($L$15&gt;=$F$55,"ja","nein")</f>
        <v>ja</v>
      </c>
      <c r="BW9" s="53">
        <f>IF(BX9="ja",$K$17,0)</f>
        <v>0</v>
      </c>
      <c r="BX9" s="53" t="str">
        <f>IF($L$17&gt;=$F$55,"ja","nein")</f>
        <v>nein</v>
      </c>
      <c r="BY9" s="53">
        <f>IF(BZ9="ja",$K$18,0)</f>
        <v>0</v>
      </c>
      <c r="BZ9" s="53" t="str">
        <f>IF($L$18&gt;=$F$54,"ja","nein")</f>
        <v>nein</v>
      </c>
      <c r="CA9" s="53">
        <f>IF(CB9="ja",$K$19,0)</f>
        <v>0</v>
      </c>
      <c r="CB9" s="53" t="str">
        <f>IF($L$19&gt;=$F$54,"ja","nein")</f>
        <v>nein</v>
      </c>
      <c r="CC9" s="53">
        <f>IF(CD9="ja",$K$20,0)</f>
        <v>0</v>
      </c>
      <c r="CD9" s="53" t="str">
        <f>IF($L$20&gt;=$F$55,"ja","nein")</f>
        <v>nein</v>
      </c>
      <c r="CE9" s="53">
        <f>IF(CF9="ja",$K$21,0)</f>
        <v>0</v>
      </c>
      <c r="CF9" s="53" t="str">
        <f>IF($L$21&gt;=$F$54,"ja","nein")</f>
        <v>nein</v>
      </c>
      <c r="CG9" s="53">
        <f>IF(CH9="ja",$K$22,0)</f>
        <v>0</v>
      </c>
      <c r="CH9" s="53" t="str">
        <f>IF($L$22&gt;=$F$55,"ja","nein")</f>
        <v>nein</v>
      </c>
      <c r="CI9" s="53">
        <f>IF(CJ9="ja",$K$27,0)</f>
        <v>0</v>
      </c>
      <c r="CJ9" s="53" t="str">
        <f>IF($L$27&gt;=$F$57,"ja","nein")</f>
        <v>nein</v>
      </c>
      <c r="CK9" s="53">
        <f>IF(CL9="ja",$K$26,0)</f>
        <v>52.82</v>
      </c>
      <c r="CL9" s="53" t="str">
        <f>IF($L$26&gt;=$F$57,"ja","nein")</f>
        <v>ja</v>
      </c>
      <c r="CM9" s="53">
        <f>IF(CN9="ja",$K$28,0)</f>
        <v>0</v>
      </c>
      <c r="CN9" s="53" t="str">
        <f>IF($L$28&gt;=$F$57,"ja","nein")</f>
        <v>nein</v>
      </c>
      <c r="CO9" s="53">
        <f>IF(CP9="ja",$K$29,0)</f>
        <v>0</v>
      </c>
      <c r="CP9" s="53" t="str">
        <f>IF($L$29&gt;=$F$57,"ja","nein")</f>
        <v>nein</v>
      </c>
      <c r="CQ9" s="53">
        <f>IF(CR9="ja",$K$30,0)</f>
        <v>0</v>
      </c>
      <c r="CR9" s="53" t="str">
        <f>IF($L$30&gt;=$F$56,"ja","nein")</f>
        <v>nein</v>
      </c>
      <c r="CS9" s="53">
        <f>IF(CT9="ja",$K$31,0)</f>
        <v>0</v>
      </c>
      <c r="CT9" s="53" t="str">
        <f>IF($L$31&gt;=$F$56,"ja","nein")</f>
        <v>nein</v>
      </c>
      <c r="CU9" s="53">
        <f>IF(CV9="ja",$K$32,0)</f>
        <v>0</v>
      </c>
      <c r="CV9" s="53" t="str">
        <f>IF($L$32&gt;=$F$56,"ja","nein")</f>
        <v>nein</v>
      </c>
      <c r="CW9" s="53">
        <f>IF(CX9="ja",$K$33,0)</f>
        <v>0</v>
      </c>
      <c r="CX9" s="53" t="str">
        <f>IF($L$33&gt;=$F$56,"ja","nein")</f>
        <v>nein</v>
      </c>
      <c r="CY9" s="53">
        <f>IF(CZ9="ja",$K$34,0)</f>
        <v>0</v>
      </c>
      <c r="CZ9" s="53" t="str">
        <f>IF($L$34&gt;=$F$57,"ja","nein")</f>
        <v>nein</v>
      </c>
      <c r="DA9" s="53">
        <f>IF(DB9="ja",$K$40,0)</f>
        <v>51.835000000000001</v>
      </c>
      <c r="DB9" s="53" t="str">
        <f>IF($L$40&gt;=$F$58,"ja","nein")</f>
        <v>ja</v>
      </c>
      <c r="DC9" s="53">
        <f>IF(DD9="ja",$K$39,0)</f>
        <v>53.384999999999998</v>
      </c>
      <c r="DD9" s="53" t="str">
        <f>IF($L$39&gt;=$F$58,"ja","nein")</f>
        <v>ja</v>
      </c>
      <c r="DE9" s="53">
        <f>IF(DF9="ja",$K$38,0)</f>
        <v>56.14</v>
      </c>
      <c r="DF9" s="53" t="str">
        <f>IF($L$38&gt;=$F$58,"ja","nein")</f>
        <v>ja</v>
      </c>
      <c r="DG9" s="53" t="e">
        <f>IF(DH9="ja",#REF!,0)</f>
        <v>#REF!</v>
      </c>
      <c r="DH9" s="53" t="e">
        <f>IF(#REF!&gt;=$F$58,"ja","nein")</f>
        <v>#REF!</v>
      </c>
      <c r="DI9" s="53">
        <f>IF(DJ9="ja",$K$42,0)</f>
        <v>0</v>
      </c>
      <c r="DJ9" s="53" t="str">
        <f>IF($L$42&gt;=$F$58,"ja","nein")</f>
        <v>nein</v>
      </c>
      <c r="DK9" s="53">
        <f>IF(DL9="ja",$K$43,0)</f>
        <v>0</v>
      </c>
      <c r="DL9" s="53" t="str">
        <f>IF($L$43&gt;=$F$58,"ja","nein")</f>
        <v>nein</v>
      </c>
      <c r="DM9" s="53">
        <f>IF(DN9="ja",$K$41,0)</f>
        <v>0</v>
      </c>
      <c r="DN9" s="53" t="str">
        <f>IF($L$41&gt;=$F$58,"ja","nein")</f>
        <v>nein</v>
      </c>
      <c r="DO9" s="53">
        <f>IF(DP9="ja",$K$44,0)</f>
        <v>0</v>
      </c>
      <c r="DP9" s="53" t="str">
        <f>IF($L$44&gt;=$F$58,"ja","nein")</f>
        <v>nein</v>
      </c>
      <c r="DQ9" s="53">
        <f>IF(DR9="ja",$K$45,0)</f>
        <v>0</v>
      </c>
      <c r="DR9" s="53" t="str">
        <f>IF($L$45&gt;=$F$58,"ja","nein")</f>
        <v>nein</v>
      </c>
      <c r="DS9" s="53">
        <f>IF(DT9="ja",$K$46,0)</f>
        <v>0</v>
      </c>
      <c r="DT9" s="53" t="str">
        <f>IF($L$46&gt;=$F$58,"ja","nein")</f>
        <v>nein</v>
      </c>
      <c r="DU9" s="53">
        <f>IF(DV9="ja",$K$47,0)</f>
        <v>0</v>
      </c>
      <c r="DV9" s="53" t="str">
        <f>IF($L$47&gt;=$F$58,"ja","nein")</f>
        <v>nein</v>
      </c>
    </row>
    <row r="10" spans="1:126" s="52" customFormat="1" ht="16.2" thickBot="1" x14ac:dyDescent="0.35">
      <c r="A10" s="25"/>
      <c r="B10" s="25"/>
      <c r="C10" s="26"/>
      <c r="D10" s="25"/>
      <c r="E10" s="27"/>
      <c r="F10" s="28"/>
      <c r="G10" s="28"/>
      <c r="H10" s="27"/>
      <c r="I10" s="28"/>
      <c r="J10" s="28"/>
      <c r="K10" s="27"/>
      <c r="L10" s="28"/>
      <c r="M10" s="28"/>
      <c r="N10" s="27"/>
      <c r="O10" s="28"/>
      <c r="P10" s="28"/>
      <c r="Q10" s="27"/>
      <c r="R10" s="28"/>
      <c r="S10" s="28"/>
      <c r="T10" s="27"/>
      <c r="U10" s="80"/>
      <c r="V10" s="80"/>
      <c r="W10" s="29"/>
      <c r="X10" s="80"/>
      <c r="Y10" s="80"/>
      <c r="Z10" s="27"/>
      <c r="AA10" s="80"/>
      <c r="AB10" s="80"/>
      <c r="AC10" s="29"/>
      <c r="AD10" s="80"/>
      <c r="AE10" s="80"/>
      <c r="AF10" s="29"/>
      <c r="AG10" s="80"/>
      <c r="AH10" s="80"/>
      <c r="AI10" s="29"/>
      <c r="AJ10" s="80"/>
      <c r="AK10" s="80"/>
      <c r="AL10" s="29"/>
      <c r="AM10" s="80"/>
      <c r="AN10" s="80"/>
      <c r="AO10" s="29"/>
      <c r="AP10" s="80"/>
      <c r="AQ10" s="80"/>
      <c r="AR10" s="29"/>
      <c r="AS10" s="80"/>
      <c r="AT10" s="80"/>
      <c r="AU10" s="29"/>
      <c r="AV10" s="80"/>
      <c r="AW10" s="80"/>
      <c r="AX10" s="89"/>
      <c r="AY10" s="89"/>
      <c r="AZ10" s="29"/>
      <c r="BA10" s="30"/>
      <c r="BB10" s="25"/>
      <c r="BC10" s="25"/>
      <c r="BD10" s="245"/>
      <c r="BE10" s="157">
        <f>IF(BF10="ja",$T$5,0)</f>
        <v>45.064999999999998</v>
      </c>
      <c r="BF10" s="53" t="str">
        <f>IF($U$5&gt;=$F$53,"ja","nein")</f>
        <v>ja</v>
      </c>
      <c r="BG10" s="157">
        <f>IF(BH10="ja",$T$6,0)</f>
        <v>0</v>
      </c>
      <c r="BH10" s="53" t="str">
        <f>IF($U$6&gt;=$F$53,"ja","nein")</f>
        <v>nein</v>
      </c>
      <c r="BI10" s="157">
        <f>IF(BJ10="ja",$T$7,0)</f>
        <v>0</v>
      </c>
      <c r="BJ10" s="53" t="str">
        <f>IF($U$7&gt;=$F$53,"ja","nein")</f>
        <v>nein</v>
      </c>
      <c r="BK10" s="157">
        <f>IF(BL10="ja",$T$8,0)</f>
        <v>0</v>
      </c>
      <c r="BL10" s="53" t="str">
        <f>IF($U$8&gt;=$F$53,"ja","nein")</f>
        <v>nein</v>
      </c>
      <c r="BM10" s="157">
        <f>IF(BN10="ja",$T$9,0)</f>
        <v>0</v>
      </c>
      <c r="BN10" s="53" t="str">
        <f>IF($U$9&gt;=$F$53,"ja","nein")</f>
        <v>nein</v>
      </c>
      <c r="BO10" s="157">
        <f>IF(BP10="ja",$T$13,0)</f>
        <v>50.765000000000001</v>
      </c>
      <c r="BP10" s="53" t="str">
        <f>IF($U$13&gt;=$F$55,"ja","nein")</f>
        <v>ja</v>
      </c>
      <c r="BQ10" s="157">
        <f>IF(BR10="ja",$T$14,0)</f>
        <v>50.895000000000003</v>
      </c>
      <c r="BR10" s="53" t="str">
        <f>IF($U$14&gt;=$F$55,"ja","nein")</f>
        <v>ja</v>
      </c>
      <c r="BS10" s="157">
        <f>IF(BT10="ja",$T$16,0)</f>
        <v>0</v>
      </c>
      <c r="BT10" s="53" t="str">
        <f>IF($U$16&gt;=$F$55,"ja","nein")</f>
        <v>nein</v>
      </c>
      <c r="BU10" s="157">
        <f>IF(BV10="ja",$T$15,0)</f>
        <v>0</v>
      </c>
      <c r="BV10" s="53" t="str">
        <f>IF($U$15&gt;=$F$55,"ja","nein")</f>
        <v>nein</v>
      </c>
      <c r="BW10" s="157">
        <f>IF(BX10="ja",$T$17,0)</f>
        <v>0</v>
      </c>
      <c r="BX10" s="53" t="str">
        <f>IF($U$17&gt;=$F$55,"ja","nein")</f>
        <v>nein</v>
      </c>
      <c r="BY10" s="157">
        <f>IF(BZ10="ja",$T$18,0)</f>
        <v>0</v>
      </c>
      <c r="BZ10" s="53" t="str">
        <f>IF($U$18&gt;=$F$54,"ja","nein")</f>
        <v>nein</v>
      </c>
      <c r="CA10" s="157">
        <f>IF(CB10="ja",$T$19,0)</f>
        <v>0</v>
      </c>
      <c r="CB10" s="53" t="str">
        <f>IF($U$19&gt;=$F$54,"ja","nein")</f>
        <v>nein</v>
      </c>
      <c r="CC10" s="157">
        <f>IF(CD10="ja",$T$20,0)</f>
        <v>0</v>
      </c>
      <c r="CD10" s="53" t="str">
        <f>IF($U$20&gt;=$F$55,"ja","nein")</f>
        <v>nein</v>
      </c>
      <c r="CE10" s="157">
        <f>IF(CF10="ja",$T$21,0)</f>
        <v>0</v>
      </c>
      <c r="CF10" s="53" t="str">
        <f>IF($U$21&gt;=$F$54,"ja","nein")</f>
        <v>nein</v>
      </c>
      <c r="CG10" s="157">
        <f>IF(CH10="ja",$T$22,0)</f>
        <v>0</v>
      </c>
      <c r="CH10" s="53" t="str">
        <f>IF($U$22&gt;=$F$55,"ja","nein")</f>
        <v>nein</v>
      </c>
      <c r="CI10" s="157">
        <f>IF(CJ10="ja",$T$27,0)</f>
        <v>50.37</v>
      </c>
      <c r="CJ10" s="53" t="str">
        <f>IF($U$27&gt;=$F$57,"ja","nein")</f>
        <v>ja</v>
      </c>
      <c r="CK10" s="157">
        <f>IF(CL10="ja",$T$26,0)</f>
        <v>0</v>
      </c>
      <c r="CL10" s="53" t="str">
        <f>IF($U$26&gt;=$F$57,"ja","nein")</f>
        <v>nein</v>
      </c>
      <c r="CM10" s="157">
        <f>IF(CN10="ja",$T$28,0)</f>
        <v>50.445</v>
      </c>
      <c r="CN10" s="53" t="str">
        <f>IF($U$28&gt;=$F$57,"ja","nein")</f>
        <v>ja</v>
      </c>
      <c r="CO10" s="157">
        <f>IF(CP10="ja",$T$29,0)</f>
        <v>0</v>
      </c>
      <c r="CP10" s="53" t="str">
        <f>IF($U$29&gt;=$F$57,"ja","nein")</f>
        <v>nein</v>
      </c>
      <c r="CQ10" s="157">
        <f>IF(CR10="ja",$T$30,0)</f>
        <v>0</v>
      </c>
      <c r="CR10" s="53" t="str">
        <f>IF($U$30&gt;=$F$56,"ja","nein")</f>
        <v>nein</v>
      </c>
      <c r="CS10" s="157">
        <f>IF(CT10="ja",$T$31,0)</f>
        <v>0</v>
      </c>
      <c r="CT10" s="53" t="str">
        <f>IF($U$31&gt;=$F$56,"ja","nein")</f>
        <v>nein</v>
      </c>
      <c r="CU10" s="157">
        <f>IF(CV10="ja",$T$32,0)</f>
        <v>0</v>
      </c>
      <c r="CV10" s="53" t="str">
        <f>IF($U$32&gt;=$F$56,"ja","nein")</f>
        <v>nein</v>
      </c>
      <c r="CW10" s="157">
        <f>IF(CX10="ja",$T$33,0)</f>
        <v>0</v>
      </c>
      <c r="CX10" s="53" t="str">
        <f>IF($U$33&gt;=$F$56,"ja","nein")</f>
        <v>nein</v>
      </c>
      <c r="CY10" s="157">
        <f>IF(CZ10="ja",$T$34,0)</f>
        <v>0</v>
      </c>
      <c r="CZ10" s="53" t="str">
        <f>IF($U$34&gt;=$F$57,"ja","nein")</f>
        <v>nein</v>
      </c>
      <c r="DA10" s="157">
        <f>IF(DB10="ja",$T$40,0)</f>
        <v>53.625</v>
      </c>
      <c r="DB10" s="53" t="str">
        <f>IF($U$40&gt;=$F$58,"ja","nein")</f>
        <v>ja</v>
      </c>
      <c r="DC10" s="157">
        <f>IF(DD10="ja",$T$39,0)</f>
        <v>0</v>
      </c>
      <c r="DD10" s="53" t="str">
        <f>IF($U$39&gt;=$F$58,"ja","nein")</f>
        <v>nein</v>
      </c>
      <c r="DE10" s="157">
        <f>IF(DF10="ja",$T$38,0)</f>
        <v>0</v>
      </c>
      <c r="DF10" s="53" t="str">
        <f>IF($U$38&gt;=$F$58,"ja","nein")</f>
        <v>nein</v>
      </c>
      <c r="DG10" s="157" t="e">
        <f>IF(DH10="ja",#REF!,0)</f>
        <v>#REF!</v>
      </c>
      <c r="DH10" s="53" t="e">
        <f>IF(#REF!&gt;=$F$58,"ja","nein")</f>
        <v>#REF!</v>
      </c>
      <c r="DI10" s="157">
        <f>IF(DJ10="ja",$T$42,0)</f>
        <v>0</v>
      </c>
      <c r="DJ10" s="53" t="str">
        <f>IF($U$42&gt;=$F$58,"ja","nein")</f>
        <v>nein</v>
      </c>
      <c r="DK10" s="157">
        <f>IF(DL10="ja",$T$43,0)</f>
        <v>0</v>
      </c>
      <c r="DL10" s="53" t="str">
        <f>IF($U$43&gt;=$F$58,"ja","nein")</f>
        <v>nein</v>
      </c>
      <c r="DM10" s="157">
        <f>IF(DN10="ja",$T$41,0)</f>
        <v>0</v>
      </c>
      <c r="DN10" s="53" t="str">
        <f>IF($U$41&gt;=$F$58,"ja","nein")</f>
        <v>nein</v>
      </c>
      <c r="DO10" s="157">
        <f>IF(DP10="ja",$T$44,0)</f>
        <v>0</v>
      </c>
      <c r="DP10" s="53" t="str">
        <f>IF($U$44&gt;=$F$58,"ja","nein")</f>
        <v>nein</v>
      </c>
      <c r="DQ10" s="157">
        <f>IF(DR10="ja",$T$45,0)</f>
        <v>0</v>
      </c>
      <c r="DR10" s="53" t="str">
        <f>IF($U$45&gt;=$F$58,"ja","nein")</f>
        <v>nein</v>
      </c>
      <c r="DS10" s="157">
        <f>IF(DT10="ja",$T$46,0)</f>
        <v>0</v>
      </c>
      <c r="DT10" s="53" t="str">
        <f>IF($U$46&gt;=$F$58,"ja","nein")</f>
        <v>nein</v>
      </c>
      <c r="DU10" s="157">
        <f>IF(DV10="ja",$T$47,0)</f>
        <v>0</v>
      </c>
      <c r="DV10" s="53" t="str">
        <f>IF($U$47&gt;=$F$58,"ja","nein")</f>
        <v>nein</v>
      </c>
    </row>
    <row r="11" spans="1:126" s="21" customFormat="1" ht="16.2" thickBot="1" x14ac:dyDescent="0.35">
      <c r="A11" s="31" t="s">
        <v>150</v>
      </c>
      <c r="B11" s="31"/>
      <c r="C11" s="31"/>
      <c r="D11" s="31"/>
      <c r="E11" s="246" t="s">
        <v>153</v>
      </c>
      <c r="F11" s="247"/>
      <c r="G11" s="247"/>
      <c r="H11" s="247"/>
      <c r="I11" s="247"/>
      <c r="J11" s="247"/>
      <c r="K11" s="247"/>
      <c r="L11" s="247"/>
      <c r="M11" s="247"/>
      <c r="N11" s="248" t="s">
        <v>156</v>
      </c>
      <c r="O11" s="249"/>
      <c r="P11" s="249"/>
      <c r="Q11" s="249"/>
      <c r="R11" s="249"/>
      <c r="S11" s="249"/>
      <c r="T11" s="249"/>
      <c r="U11" s="249"/>
      <c r="V11" s="249"/>
      <c r="W11" s="249"/>
      <c r="X11" s="249"/>
      <c r="Y11" s="249"/>
      <c r="Z11" s="249"/>
      <c r="AA11" s="249"/>
      <c r="AB11" s="249"/>
      <c r="AC11" s="250" t="s">
        <v>157</v>
      </c>
      <c r="AD11" s="251"/>
      <c r="AE11" s="251"/>
      <c r="AF11" s="251"/>
      <c r="AG11" s="251"/>
      <c r="AH11" s="251"/>
      <c r="AI11" s="251"/>
      <c r="AJ11" s="251"/>
      <c r="AK11" s="251"/>
      <c r="AL11" s="251"/>
      <c r="AM11" s="251"/>
      <c r="AN11" s="251"/>
      <c r="AO11" s="253" t="s">
        <v>158</v>
      </c>
      <c r="AP11" s="254"/>
      <c r="AQ11" s="254"/>
      <c r="AR11" s="254"/>
      <c r="AS11" s="254"/>
      <c r="AT11" s="254"/>
      <c r="AU11" s="254"/>
      <c r="AV11" s="254"/>
      <c r="AW11" s="255"/>
      <c r="AX11" s="155" t="s">
        <v>99</v>
      </c>
      <c r="AY11" s="96" t="s">
        <v>160</v>
      </c>
      <c r="AZ11" s="256" t="s">
        <v>0</v>
      </c>
      <c r="BA11" s="257"/>
      <c r="BD11" s="245"/>
      <c r="BE11" s="53">
        <f>IF(BF11="ja",$W$5,0)</f>
        <v>45.905000000000001</v>
      </c>
      <c r="BF11" s="53" t="str">
        <f>IF($X$5&gt;=$F$53,"ja","nein")</f>
        <v>ja</v>
      </c>
      <c r="BG11" s="53">
        <f>IF(BH11="ja",$W$6,0)</f>
        <v>0</v>
      </c>
      <c r="BH11" s="53" t="str">
        <f>IF($X$6&gt;=$F$53,"ja","nein")</f>
        <v>nein</v>
      </c>
      <c r="BI11" s="53">
        <f>IF(BJ11="ja",$W$7,0)</f>
        <v>0</v>
      </c>
      <c r="BJ11" s="53" t="str">
        <f>IF($X$7&gt;=$F$53,"ja","nein")</f>
        <v>nein</v>
      </c>
      <c r="BK11" s="53">
        <f>IF(BL11="ja",$W$8,0)</f>
        <v>0</v>
      </c>
      <c r="BL11" s="53" t="str">
        <f>IF($X$8&gt;=$F$53,"ja","nein")</f>
        <v>nein</v>
      </c>
      <c r="BM11" s="53">
        <f>IF(BN11="ja",$W$9,0)</f>
        <v>0</v>
      </c>
      <c r="BN11" s="53" t="str">
        <f>IF($X$9&gt;=$F$53,"ja","nein")</f>
        <v>nein</v>
      </c>
      <c r="BO11" s="53">
        <f>IF(BP11="ja",$W$13,0)</f>
        <v>51.344999999999999</v>
      </c>
      <c r="BP11" s="53" t="str">
        <f>IF($X$13&gt;=$F$55,"ja","nein")</f>
        <v>ja</v>
      </c>
      <c r="BQ11" s="53">
        <f>IF(BR11="ja",$W$14,0)</f>
        <v>46.83</v>
      </c>
      <c r="BR11" s="53" t="str">
        <f>IF($X$14&gt;=$F$55,"ja","nein")</f>
        <v>ja</v>
      </c>
      <c r="BS11" s="53">
        <f>IF(BT11="ja",$W$16,0)</f>
        <v>0</v>
      </c>
      <c r="BT11" s="53" t="str">
        <f>IF($X$16&gt;=$F$55,"ja","nein")</f>
        <v>nein</v>
      </c>
      <c r="BU11" s="53">
        <f>IF(BV11="ja",$W$15,0)</f>
        <v>0</v>
      </c>
      <c r="BV11" s="53" t="str">
        <f>IF($X$15&gt;=$F$55,"ja","nein")</f>
        <v>nein</v>
      </c>
      <c r="BW11" s="53">
        <f>IF(BX11="ja",$W$17,0)</f>
        <v>0</v>
      </c>
      <c r="BX11" s="53" t="str">
        <f>IF($X$17&gt;=$F$55,"ja","nein")</f>
        <v>nein</v>
      </c>
      <c r="BY11" s="53">
        <f>IF(BZ11="ja",$W$18,0)</f>
        <v>0</v>
      </c>
      <c r="BZ11" s="53" t="str">
        <f>IF($X$18&gt;=$F$54,"ja","nein")</f>
        <v>nein</v>
      </c>
      <c r="CA11" s="53">
        <f>IF(CB11="ja",$W$19,0)</f>
        <v>0</v>
      </c>
      <c r="CB11" s="53" t="str">
        <f>IF($X$19&gt;=$F$54,"ja","nein")</f>
        <v>nein</v>
      </c>
      <c r="CC11" s="53">
        <f>IF(CD11="ja",$W$20,0)</f>
        <v>0</v>
      </c>
      <c r="CD11" s="53" t="str">
        <f>IF($X$20&gt;=$F$55,"ja","nein")</f>
        <v>nein</v>
      </c>
      <c r="CE11" s="53">
        <f>IF(CF11="ja",$W$21,0)</f>
        <v>0</v>
      </c>
      <c r="CF11" s="53" t="str">
        <f>IF($X$21&gt;=$F$54,"ja","nein")</f>
        <v>nein</v>
      </c>
      <c r="CG11" s="53">
        <f>IF(CH11="ja",$W$22,0)</f>
        <v>0</v>
      </c>
      <c r="CH11" s="53" t="str">
        <f>IF($X$22&gt;=$F$55,"ja","nein")</f>
        <v>nein</v>
      </c>
      <c r="CI11" s="53">
        <f>IF(CJ11="ja",$W$27,0)</f>
        <v>0</v>
      </c>
      <c r="CJ11" s="53" t="str">
        <f>IF($X$27&gt;=$F$57,"ja","nein")</f>
        <v>nein</v>
      </c>
      <c r="CK11" s="53">
        <f>IF(CL11="ja",$W$26,0)</f>
        <v>0</v>
      </c>
      <c r="CL11" s="53" t="str">
        <f>IF($X$26&gt;=$F$57,"ja","nein")</f>
        <v>nein</v>
      </c>
      <c r="CM11" s="53">
        <f>IF(CN11="ja",$W$28,0)</f>
        <v>49.195</v>
      </c>
      <c r="CN11" s="53" t="str">
        <f>IF($X$28&gt;=$F$57,"ja","nein")</f>
        <v>ja</v>
      </c>
      <c r="CO11" s="53">
        <f>IF(CP11="ja",$W$29,0)</f>
        <v>0</v>
      </c>
      <c r="CP11" s="53" t="str">
        <f>IF($X$29&gt;=$F$57,"ja","nein")</f>
        <v>nein</v>
      </c>
      <c r="CQ11" s="53">
        <f>IF(CR11="ja",$W$30,0)</f>
        <v>0</v>
      </c>
      <c r="CR11" s="53" t="str">
        <f>IF($X$30&gt;=$F$56,"ja","nein")</f>
        <v>nein</v>
      </c>
      <c r="CS11" s="53">
        <f>IF(CT11="ja",$W$31,0)</f>
        <v>0</v>
      </c>
      <c r="CT11" s="53" t="str">
        <f>IF($X$31&gt;=$F$56,"ja","nein")</f>
        <v>nein</v>
      </c>
      <c r="CU11" s="53">
        <f>IF(CV11="ja",$W$32,0)</f>
        <v>0</v>
      </c>
      <c r="CV11" s="53" t="str">
        <f>IF($X$32&gt;=$F$56,"ja","nein")</f>
        <v>nein</v>
      </c>
      <c r="CW11" s="53">
        <f>IF(CX11="ja",$W$33,0)</f>
        <v>0</v>
      </c>
      <c r="CX11" s="53" t="str">
        <f>IF($X$33&gt;=$F$56,"ja","nein")</f>
        <v>nein</v>
      </c>
      <c r="CY11" s="53">
        <f>IF(CZ11="ja",$W$34,0)</f>
        <v>0</v>
      </c>
      <c r="CZ11" s="53" t="str">
        <f>IF($X$34&gt;=$F$57,"ja","nein")</f>
        <v>nein</v>
      </c>
      <c r="DA11" s="53">
        <f>IF(DB11="ja",$W$40,0)</f>
        <v>55.325000000000003</v>
      </c>
      <c r="DB11" s="53" t="str">
        <f>IF($X$40&gt;=$F$58,"ja","nein")</f>
        <v>ja</v>
      </c>
      <c r="DC11" s="53">
        <f>IF(DD11="ja",$W$39,0)</f>
        <v>0</v>
      </c>
      <c r="DD11" s="53" t="str">
        <f>IF($X$39&gt;=$F$58,"ja","nein")</f>
        <v>nein</v>
      </c>
      <c r="DE11" s="53">
        <f>IF(DF11="ja",$W$38,0)</f>
        <v>0</v>
      </c>
      <c r="DF11" s="53" t="str">
        <f>IF($X$38&gt;=$F$58,"ja","nein")</f>
        <v>nein</v>
      </c>
      <c r="DG11" s="53" t="e">
        <f>IF(DH11="ja",#REF!,0)</f>
        <v>#REF!</v>
      </c>
      <c r="DH11" s="53" t="e">
        <f>IF(#REF!&gt;=$F$58,"ja","nein")</f>
        <v>#REF!</v>
      </c>
      <c r="DI11" s="53">
        <f>IF(DJ11="ja",$W$42,0)</f>
        <v>0</v>
      </c>
      <c r="DJ11" s="53" t="str">
        <f>IF($X$42&gt;=$F$58,"ja","nein")</f>
        <v>nein</v>
      </c>
      <c r="DK11" s="53">
        <f>IF(DL11="ja",$W$43,0)</f>
        <v>0</v>
      </c>
      <c r="DL11" s="53" t="str">
        <f>IF($X$43&gt;=$F$58,"ja","nein")</f>
        <v>nein</v>
      </c>
      <c r="DM11" s="53">
        <f>IF(DN11="ja",$W$41,0)</f>
        <v>0</v>
      </c>
      <c r="DN11" s="53" t="str">
        <f>IF($X$41&gt;=$F$58,"ja","nein")</f>
        <v>nein</v>
      </c>
      <c r="DO11" s="53">
        <f>IF(DP11="ja",$W$44,0)</f>
        <v>0</v>
      </c>
      <c r="DP11" s="53" t="str">
        <f>IF($X$44&gt;=$F$58,"ja","nein")</f>
        <v>nein</v>
      </c>
      <c r="DQ11" s="53">
        <f>IF(DR11="ja",$W$45,0)</f>
        <v>0</v>
      </c>
      <c r="DR11" s="53" t="str">
        <f>IF($X$45&gt;=$F$58,"ja","nein")</f>
        <v>nein</v>
      </c>
      <c r="DS11" s="53">
        <f>IF(DT11="ja",$W$46,0)</f>
        <v>0</v>
      </c>
      <c r="DT11" s="53" t="str">
        <f>IF($X$46&gt;=$F$58,"ja","nein")</f>
        <v>nein</v>
      </c>
      <c r="DU11" s="53">
        <f>IF(DV11="ja",$W$47,0)</f>
        <v>0</v>
      </c>
      <c r="DV11" s="53" t="str">
        <f>IF($X$47&gt;=$F$58,"ja","nein")</f>
        <v>nein</v>
      </c>
    </row>
    <row r="12" spans="1:126" s="21" customFormat="1" ht="16.2" thickBot="1" x14ac:dyDescent="0.35">
      <c r="A12" s="32" t="s">
        <v>1</v>
      </c>
      <c r="B12" s="33" t="s">
        <v>2</v>
      </c>
      <c r="C12" s="33" t="s">
        <v>3</v>
      </c>
      <c r="D12" s="143" t="s">
        <v>4</v>
      </c>
      <c r="E12" s="146" t="s">
        <v>5</v>
      </c>
      <c r="F12" s="147" t="s">
        <v>6</v>
      </c>
      <c r="G12" s="147"/>
      <c r="H12" s="148" t="s">
        <v>7</v>
      </c>
      <c r="I12" s="147" t="s">
        <v>6</v>
      </c>
      <c r="J12" s="147"/>
      <c r="K12" s="148" t="s">
        <v>8</v>
      </c>
      <c r="L12" s="147" t="s">
        <v>6</v>
      </c>
      <c r="M12" s="149"/>
      <c r="N12" s="118" t="s">
        <v>5</v>
      </c>
      <c r="O12" s="119" t="s">
        <v>6</v>
      </c>
      <c r="P12" s="119"/>
      <c r="Q12" s="120" t="s">
        <v>154</v>
      </c>
      <c r="R12" s="119" t="s">
        <v>6</v>
      </c>
      <c r="S12" s="119"/>
      <c r="T12" s="120" t="s">
        <v>7</v>
      </c>
      <c r="U12" s="119" t="s">
        <v>6</v>
      </c>
      <c r="V12" s="119"/>
      <c r="W12" s="120" t="s">
        <v>8</v>
      </c>
      <c r="X12" s="119" t="s">
        <v>6</v>
      </c>
      <c r="Y12" s="119"/>
      <c r="Z12" s="120" t="s">
        <v>155</v>
      </c>
      <c r="AA12" s="119" t="s">
        <v>6</v>
      </c>
      <c r="AB12" s="121"/>
      <c r="AC12" s="122" t="s">
        <v>5</v>
      </c>
      <c r="AD12" s="123" t="s">
        <v>6</v>
      </c>
      <c r="AE12" s="123"/>
      <c r="AF12" s="124" t="s">
        <v>7</v>
      </c>
      <c r="AG12" s="123" t="s">
        <v>6</v>
      </c>
      <c r="AH12" s="123"/>
      <c r="AI12" s="124" t="s">
        <v>162</v>
      </c>
      <c r="AJ12" s="123" t="s">
        <v>6</v>
      </c>
      <c r="AK12" s="123"/>
      <c r="AL12" s="124" t="s">
        <v>155</v>
      </c>
      <c r="AM12" s="123" t="s">
        <v>6</v>
      </c>
      <c r="AN12" s="125"/>
      <c r="AO12" s="126" t="s">
        <v>5</v>
      </c>
      <c r="AP12" s="127" t="s">
        <v>6</v>
      </c>
      <c r="AQ12" s="127"/>
      <c r="AR12" s="128" t="s">
        <v>7</v>
      </c>
      <c r="AS12" s="127" t="s">
        <v>6</v>
      </c>
      <c r="AT12" s="127"/>
      <c r="AU12" s="128" t="s">
        <v>8</v>
      </c>
      <c r="AV12" s="127" t="s">
        <v>6</v>
      </c>
      <c r="AW12" s="129"/>
      <c r="AX12" s="92" t="s">
        <v>159</v>
      </c>
      <c r="AY12" s="97" t="s">
        <v>159</v>
      </c>
      <c r="AZ12" s="94" t="s">
        <v>9</v>
      </c>
      <c r="BA12" s="34" t="s">
        <v>147</v>
      </c>
      <c r="BD12" s="245"/>
      <c r="BE12" s="53">
        <f>IF(BF12="ja",$Z$5,0)</f>
        <v>45.5</v>
      </c>
      <c r="BF12" s="53" t="str">
        <f>IF($AA$5&gt;=$F$53,"ja","nein")</f>
        <v>ja</v>
      </c>
      <c r="BG12" s="53">
        <f>IF(BH12="ja",$Z$6,0)</f>
        <v>0</v>
      </c>
      <c r="BH12" s="53" t="str">
        <f>IF($AA$6&gt;=$F$53,"ja","nein")</f>
        <v>nein</v>
      </c>
      <c r="BI12" s="53">
        <f>IF(BJ12="ja",$Z$7,0)</f>
        <v>0</v>
      </c>
      <c r="BJ12" s="53" t="str">
        <f>IF($AA$7&gt;=$F$53,"ja","nein")</f>
        <v>nein</v>
      </c>
      <c r="BK12" s="53">
        <f>IF(BL12="ja",$Z$8,0)</f>
        <v>0</v>
      </c>
      <c r="BL12" s="53" t="str">
        <f>IF($AA$8&gt;=$F$53,"ja","nein")</f>
        <v>nein</v>
      </c>
      <c r="BM12" s="53">
        <f>IF(BN12="ja",$Z$9,0)</f>
        <v>0</v>
      </c>
      <c r="BN12" s="53" t="str">
        <f>IF($AA$9&gt;=$F$53,"ja","nein")</f>
        <v>nein</v>
      </c>
      <c r="BO12" s="53">
        <f>IF(BP12="ja",$Z$13,0)</f>
        <v>0</v>
      </c>
      <c r="BP12" s="53" t="str">
        <f>IF($AA$13&gt;=$F$55,"ja","nein")</f>
        <v>nein</v>
      </c>
      <c r="BQ12" s="53">
        <f>IF(BR12="ja",$Z$14,0)</f>
        <v>50.97</v>
      </c>
      <c r="BR12" s="53" t="str">
        <f>IF($AA$14&gt;=$F$55,"ja","nein")</f>
        <v>ja</v>
      </c>
      <c r="BS12" s="53">
        <f>IF(BT12="ja",$Z$16,0)</f>
        <v>0</v>
      </c>
      <c r="BT12" s="53" t="str">
        <f>IF($AA$16&gt;=$F$55,"ja","nein")</f>
        <v>nein</v>
      </c>
      <c r="BU12" s="53">
        <f>IF(BV12="ja",$Z$15,0)</f>
        <v>0</v>
      </c>
      <c r="BV12" s="53" t="str">
        <f>IF($AA$15&gt;=$F$55,"ja","nein")</f>
        <v>nein</v>
      </c>
      <c r="BW12" s="53">
        <f>IF(BX12="ja",$Z$17,0)</f>
        <v>0</v>
      </c>
      <c r="BX12" s="53" t="str">
        <f>IF($AA$17&gt;=$F$55,"ja","nein")</f>
        <v>nein</v>
      </c>
      <c r="BY12" s="53">
        <f>IF(BZ12="ja",$Z$18,0)</f>
        <v>0</v>
      </c>
      <c r="BZ12" s="53" t="str">
        <f>IF($AA$18&gt;=$F$54,"ja","nein")</f>
        <v>nein</v>
      </c>
      <c r="CA12" s="53">
        <f>IF(CB12="ja",$Z$19,0)</f>
        <v>0</v>
      </c>
      <c r="CB12" s="53" t="str">
        <f>IF($AA$19&gt;=$F$54,"ja","nein")</f>
        <v>nein</v>
      </c>
      <c r="CC12" s="53">
        <f>IF(CD12="ja",$Z$20,0)</f>
        <v>0</v>
      </c>
      <c r="CD12" s="53" t="str">
        <f>IF($AA$20&gt;=$F$55,"ja","nein")</f>
        <v>nein</v>
      </c>
      <c r="CE12" s="53">
        <f>IF(CF12="ja",$Z$21,0)</f>
        <v>0</v>
      </c>
      <c r="CF12" s="53" t="str">
        <f>IF($AA$21&gt;=$F$54,"ja","nein")</f>
        <v>nein</v>
      </c>
      <c r="CG12" s="53">
        <f>IF(CH12="ja",$Z$22,0)</f>
        <v>0</v>
      </c>
      <c r="CH12" s="53" t="str">
        <f>IF($AA$22&gt;=$F$55,"ja","nein")</f>
        <v>nein</v>
      </c>
      <c r="CI12" s="53">
        <f>IF(CJ12="ja",$Z$27,0)</f>
        <v>0</v>
      </c>
      <c r="CJ12" s="53" t="str">
        <f>IF($AA$27&gt;=$F$57,"ja","nein")</f>
        <v>nein</v>
      </c>
      <c r="CK12" s="53">
        <f>IF(CL12="ja",$Z$26,0)</f>
        <v>0</v>
      </c>
      <c r="CL12" s="53" t="str">
        <f>IF($AA$26&gt;=$F$57,"ja","nein")</f>
        <v>nein</v>
      </c>
      <c r="CM12" s="53">
        <f>IF(CN12="ja",$Z$28,0)</f>
        <v>49.145000000000003</v>
      </c>
      <c r="CN12" s="53" t="str">
        <f>IF($AA$28&gt;=$F$57,"ja","nein")</f>
        <v>ja</v>
      </c>
      <c r="CO12" s="53">
        <f>IF(CP12="ja",$Z$29,0)</f>
        <v>0</v>
      </c>
      <c r="CP12" s="53" t="str">
        <f>IF($AA$29&gt;=$F$57,"ja","nein")</f>
        <v>nein</v>
      </c>
      <c r="CQ12" s="53">
        <f>IF(CR12="ja",$Z$30,0)</f>
        <v>0</v>
      </c>
      <c r="CR12" s="53" t="str">
        <f>IF($AA$30&gt;=$F$56,"ja","nein")</f>
        <v>nein</v>
      </c>
      <c r="CS12" s="53">
        <f>IF(CT12="ja",$Z$31,0)</f>
        <v>0</v>
      </c>
      <c r="CT12" s="53" t="str">
        <f>IF($AA$31&gt;=$F$56,"ja","nein")</f>
        <v>nein</v>
      </c>
      <c r="CU12" s="53">
        <f>IF(CV12="ja",$Z$32,0)</f>
        <v>0</v>
      </c>
      <c r="CV12" s="53" t="str">
        <f>IF($AA$32&gt;=$F$56,"ja","nein")</f>
        <v>nein</v>
      </c>
      <c r="CW12" s="53">
        <f>IF(CX12="ja",$Z$33,0)</f>
        <v>0</v>
      </c>
      <c r="CX12" s="53" t="str">
        <f>IF($AA$33&gt;=$F$56,"ja","nein")</f>
        <v>nein</v>
      </c>
      <c r="CY12" s="53">
        <f>IF(CZ12="ja",$Z$34,0)</f>
        <v>0</v>
      </c>
      <c r="CZ12" s="53" t="str">
        <f>IF($AA$34&gt;=$F$57,"ja","nein")</f>
        <v>nein</v>
      </c>
      <c r="DA12" s="53">
        <f>IF(DB12="ja",$Z$40,0)</f>
        <v>51.94</v>
      </c>
      <c r="DB12" s="53" t="str">
        <f>IF($AA$40&gt;=$F$58,"ja","nein")</f>
        <v>ja</v>
      </c>
      <c r="DC12" s="53">
        <f>IF(DD12="ja",$Z$39,0)</f>
        <v>0</v>
      </c>
      <c r="DD12" s="53" t="str">
        <f>IF($AA$39&gt;=$F$58,"ja","nein")</f>
        <v>nein</v>
      </c>
      <c r="DE12" s="53">
        <f>IF(DF12="ja",$Z$38,0)</f>
        <v>0</v>
      </c>
      <c r="DF12" s="53" t="str">
        <f>IF($AA$38&gt;=$F$58,"ja","nein")</f>
        <v>nein</v>
      </c>
      <c r="DG12" s="53" t="e">
        <f>IF(DH12="ja",#REF!,0)</f>
        <v>#REF!</v>
      </c>
      <c r="DH12" s="53" t="e">
        <f>IF(#REF!&gt;=$F$58,"ja","nein")</f>
        <v>#REF!</v>
      </c>
      <c r="DI12" s="53">
        <f>IF(DJ12="ja",$Z$42,0)</f>
        <v>0</v>
      </c>
      <c r="DJ12" s="53" t="str">
        <f>IF($AA$42&gt;=$F$58,"ja","nein")</f>
        <v>nein</v>
      </c>
      <c r="DK12" s="53">
        <f>IF(DL12="ja",$Z$43,0)</f>
        <v>0</v>
      </c>
      <c r="DL12" s="53" t="str">
        <f>IF($AA$43&gt;=$F$58,"ja","nein")</f>
        <v>nein</v>
      </c>
      <c r="DM12" s="53">
        <f>IF(DN12="ja",$Z$41,0)</f>
        <v>0</v>
      </c>
      <c r="DN12" s="53" t="str">
        <f>IF($AA$41&gt;=$F$58,"ja","nein")</f>
        <v>nein</v>
      </c>
      <c r="DO12" s="53">
        <f>IF(DP12="ja",$Z$44,0)</f>
        <v>0</v>
      </c>
      <c r="DP12" s="53" t="str">
        <f>IF($AA$44&gt;=$F$58,"ja","nein")</f>
        <v>nein</v>
      </c>
      <c r="DQ12" s="53">
        <f>IF(DR12="ja",$Z$45,0)</f>
        <v>0</v>
      </c>
      <c r="DR12" s="53" t="str">
        <f>IF($AA$45&gt;=$F$58,"ja","nein")</f>
        <v>nein</v>
      </c>
      <c r="DS12" s="53">
        <f>IF(DT12="ja",$Z$46,0)</f>
        <v>0</v>
      </c>
      <c r="DT12" s="53" t="str">
        <f>IF($AA$46&gt;=$F$58,"ja","nein")</f>
        <v>nein</v>
      </c>
      <c r="DU12" s="53">
        <f>IF(DV12="ja",$Z$47,0)</f>
        <v>0</v>
      </c>
      <c r="DV12" s="53" t="str">
        <f>IF($AA$47&gt;=$F$58,"ja","nein")</f>
        <v>nein</v>
      </c>
    </row>
    <row r="13" spans="1:126" x14ac:dyDescent="0.3">
      <c r="A13" s="228" t="s">
        <v>120</v>
      </c>
      <c r="B13" s="225" t="s">
        <v>121</v>
      </c>
      <c r="C13" s="226" t="s">
        <v>29</v>
      </c>
      <c r="D13" s="227">
        <v>2007</v>
      </c>
      <c r="E13" s="103">
        <v>43.164999999999999</v>
      </c>
      <c r="F13" s="104"/>
      <c r="G13" s="104" t="str">
        <f t="shared" ref="G13:G22" si="2">IF(E13&gt;=VLOOKUP($D13,$A$52:$F$58,3,FALSE),"ja","nein")</f>
        <v>ja</v>
      </c>
      <c r="H13" s="105">
        <v>51.62</v>
      </c>
      <c r="I13" s="104">
        <v>11.9</v>
      </c>
      <c r="J13" s="104" t="str">
        <f t="shared" ref="J13:J22" si="3">IF(AND(H13&gt;=VLOOKUP($D13,$A$52:$F$58,5,FALSE),I13&gt;=VLOOKUP($D13,$A$52:$F$58,6,FALSE)),"ja","nein")</f>
        <v>ja</v>
      </c>
      <c r="K13" s="105">
        <v>51.36</v>
      </c>
      <c r="L13" s="104">
        <v>11.9</v>
      </c>
      <c r="M13" s="150" t="str">
        <f t="shared" ref="M13:M22" si="4">IF(AND(K13&gt;=VLOOKUP($D13,$A$52:$F$58,5,FALSE),L13&gt;=VLOOKUP($D13,$A$52:$F$58,6,FALSE)),"ja","nein")</f>
        <v>ja</v>
      </c>
      <c r="N13" s="106">
        <v>43.825000000000003</v>
      </c>
      <c r="O13" s="107"/>
      <c r="P13" s="107" t="str">
        <f t="shared" ref="P13:P22" si="5">IF(N13&gt;=VLOOKUP($D13,$A$52:$F$58,3,FALSE),"ja","nein")</f>
        <v>ja</v>
      </c>
      <c r="Q13" s="108">
        <v>43.92</v>
      </c>
      <c r="R13" s="107"/>
      <c r="S13" s="107" t="str">
        <f t="shared" ref="S13:S22" si="6">IF(Q13&gt;=VLOOKUP($D13,$A$52:$F$58,3,FALSE),"ja","nein")</f>
        <v>ja</v>
      </c>
      <c r="T13" s="108">
        <v>50.765000000000001</v>
      </c>
      <c r="U13" s="107">
        <v>12.1</v>
      </c>
      <c r="V13" s="107" t="str">
        <f t="shared" ref="V13:V22" si="7">IF(AND(T13&gt;=VLOOKUP($D13,$A$52:$F$58,5,FALSE),U13&gt;=VLOOKUP($D13,$A$52:$F$58,6,FALSE)),"ja","nein")</f>
        <v>ja</v>
      </c>
      <c r="W13" s="108">
        <v>51.344999999999999</v>
      </c>
      <c r="X13" s="107">
        <v>12.1</v>
      </c>
      <c r="Y13" s="107" t="str">
        <f t="shared" ref="Y13:Y22" si="8">IF(AND(W13&gt;=VLOOKUP($D13,$A$52:$F$58,5,FALSE),X13&gt;=VLOOKUP($D13,$A$52:$F$58,6,FALSE)),"ja","nein")</f>
        <v>ja</v>
      </c>
      <c r="Z13" s="108">
        <v>15.8</v>
      </c>
      <c r="AA13" s="107">
        <v>4.4000000000000004</v>
      </c>
      <c r="AB13" s="109" t="str">
        <f t="shared" ref="AB13:AB22" si="9">IF(AND(Z13&gt;=VLOOKUP($D13,$A$52:$F$58,5,FALSE),AA13&gt;=VLOOKUP($D13,$A$52:$F$58,6,FALSE)),"ja","nein")</f>
        <v>nein</v>
      </c>
      <c r="AC13" s="110">
        <v>43.134999999999998</v>
      </c>
      <c r="AD13" s="111"/>
      <c r="AE13" s="111" t="str">
        <f t="shared" ref="AE13:AE22" si="10">IF(AC13&gt;=VLOOKUP($D13,$A$52:$F$58,3,FALSE),"ja","nein")</f>
        <v>ja</v>
      </c>
      <c r="AF13" s="112">
        <v>51.4</v>
      </c>
      <c r="AG13" s="111">
        <v>12.1</v>
      </c>
      <c r="AH13" s="111" t="str">
        <f t="shared" ref="AH13:AH22" si="11">IF(AND(AF13&gt;=VLOOKUP($D13,$A$52:$F$58,5,FALSE),AG13&gt;=VLOOKUP($D13,$A$52:$F$58,6,FALSE)),"ja","nein")</f>
        <v>ja</v>
      </c>
      <c r="AI13" s="112"/>
      <c r="AJ13" s="111"/>
      <c r="AK13" s="111" t="str">
        <f t="shared" ref="AK13:AK22" si="12">IF(AND(AI13&gt;=VLOOKUP($D13,$A$52:$F$58,5,FALSE),AJ13&gt;=VLOOKUP($D13,$A$52:$F$58,6,FALSE)),"ja","nein")</f>
        <v>nein</v>
      </c>
      <c r="AL13" s="112">
        <v>51.305</v>
      </c>
      <c r="AM13" s="111">
        <v>12.1</v>
      </c>
      <c r="AN13" s="113" t="str">
        <f t="shared" ref="AN13:AN22" si="13">IF(AND(AL13&gt;=VLOOKUP($D13,$A$52:$F$58,5,FALSE),AM13&gt;=VLOOKUP($D13,$A$52:$F$58,6,FALSE)),"ja","nein")</f>
        <v>ja</v>
      </c>
      <c r="AO13" s="114">
        <v>43.33</v>
      </c>
      <c r="AP13" s="115"/>
      <c r="AQ13" s="115" t="str">
        <f t="shared" ref="AQ13:AQ22" si="14">IF(AO13&gt;=VLOOKUP($D13,$A$52:$F$58,3,FALSE),"ja","nein")</f>
        <v>ja</v>
      </c>
      <c r="AR13" s="116">
        <v>52.48</v>
      </c>
      <c r="AS13" s="115">
        <v>12.1</v>
      </c>
      <c r="AT13" s="115" t="str">
        <f t="shared" ref="AT13:AT22" si="15">IF(AND(AR13&gt;=VLOOKUP($D13,$A$52:$F$58,5,FALSE),AS13&gt;=VLOOKUP($D13,$A$52:$F$58,6,FALSE)),"ja","nein")</f>
        <v>ja</v>
      </c>
      <c r="AU13" s="116">
        <v>52.5</v>
      </c>
      <c r="AV13" s="115">
        <v>12.1</v>
      </c>
      <c r="AW13" s="117" t="str">
        <f t="shared" ref="AW13:AW22" si="16">IF(AND(AU13&gt;=VLOOKUP($D13,$A$52:$F$58,5,FALSE),AV13&gt;=VLOOKUP($D13,$A$52:$F$58,6,FALSE)),"ja","nein")</f>
        <v>ja</v>
      </c>
      <c r="AX13" s="90" t="str">
        <f t="shared" ref="AX13:AX22" si="17">IF(OR(G13="ja",P13="ja",S13="ja",AE13="ja",AQ13="ja"),"ja","nein")</f>
        <v>ja</v>
      </c>
      <c r="AY13" s="101" t="str">
        <f t="shared" ref="AY13:AY22" si="18">IF(OR(J13="ja",M13="ja",V13="ja",Y13="ja",AB13="ja",AH13="ja",AK13="ja",AN13="ja",AT13="ja",AW13="ja"),"ja","nein")</f>
        <v>ja</v>
      </c>
      <c r="AZ13" s="238">
        <f>MAX($BO$3:$BO$7)+LARGE($BO$3:$BO$7,2)+MAX($BO$8:$BO$17)+LARGE($BO$8:$BO$17,2)</f>
        <v>192.72499999999999</v>
      </c>
      <c r="BA13" s="239">
        <v>1</v>
      </c>
      <c r="BD13" s="245"/>
      <c r="BE13" s="53">
        <f>IF(BF13="ja",$AF$5,0)</f>
        <v>44.244999999999997</v>
      </c>
      <c r="BF13" s="53" t="str">
        <f>IF($AG$5&gt;=$F$53,"ja","nein")</f>
        <v>ja</v>
      </c>
      <c r="BG13" s="53">
        <f>IF(BH13="ja",$AF$6,0)</f>
        <v>0</v>
      </c>
      <c r="BH13" s="53" t="str">
        <f>IF($AG$6&gt;=$F$53,"ja","nein")</f>
        <v>nein</v>
      </c>
      <c r="BI13" s="53">
        <f>IF(BJ13="ja",$AF$7,0)</f>
        <v>0</v>
      </c>
      <c r="BJ13" s="53" t="str">
        <f>IF($AG$7&gt;=$F$53,"ja","nein")</f>
        <v>nein</v>
      </c>
      <c r="BK13" s="53">
        <f>IF(BL13="ja",$AF$8,0)</f>
        <v>0</v>
      </c>
      <c r="BL13" s="53" t="str">
        <f>IF($AG$8&gt;=$F$53,"ja","nein")</f>
        <v>nein</v>
      </c>
      <c r="BM13" s="53">
        <f>IF(BN13="ja",$AF$9,0)</f>
        <v>0</v>
      </c>
      <c r="BN13" s="53" t="str">
        <f>IF($AG$9&gt;=$F$53,"ja","nein")</f>
        <v>nein</v>
      </c>
      <c r="BO13" s="53">
        <f>IF(BP13="ja",$AF$13,0)</f>
        <v>51.4</v>
      </c>
      <c r="BP13" s="53" t="str">
        <f>IF($AG$13&gt;=$F$55,"ja","nein")</f>
        <v>ja</v>
      </c>
      <c r="BQ13" s="53">
        <f>IF(BR13="ja",$AF$14,0)</f>
        <v>0</v>
      </c>
      <c r="BR13" s="53" t="str">
        <f>IF($AG$14&gt;=$F$55,"ja","nein")</f>
        <v>nein</v>
      </c>
      <c r="BS13" s="53">
        <f>IF(BT13="ja",$AF$16,0)</f>
        <v>0</v>
      </c>
      <c r="BT13" s="53" t="str">
        <f>IF($AG$16&gt;=$F$55,"ja","nein")</f>
        <v>nein</v>
      </c>
      <c r="BU13" s="53">
        <f>IF(BV13="ja",$AF$15,0)</f>
        <v>49.09</v>
      </c>
      <c r="BV13" s="53" t="str">
        <f>IF($AG$15&gt;=$F$55,"ja","nein")</f>
        <v>ja</v>
      </c>
      <c r="BW13" s="53">
        <f>IF(BX13="ja",$AF$17,0)</f>
        <v>0</v>
      </c>
      <c r="BX13" s="53" t="str">
        <f>IF($AG$17&gt;=$F$55,"ja","nein")</f>
        <v>nein</v>
      </c>
      <c r="BY13" s="53">
        <f>IF(BZ13="ja",$AF$18,0)</f>
        <v>0</v>
      </c>
      <c r="BZ13" s="53" t="str">
        <f>IF($AG$18&gt;=$F$54,"ja","nein")</f>
        <v>nein</v>
      </c>
      <c r="CA13" s="53">
        <f>IF(CB13="ja",$AF$19,0)</f>
        <v>0</v>
      </c>
      <c r="CB13" s="53" t="str">
        <f>IF($AG$19&gt;=$F$54,"ja","nein")</f>
        <v>nein</v>
      </c>
      <c r="CC13" s="53">
        <f>IF(CD13="ja",$AF$20,0)</f>
        <v>0</v>
      </c>
      <c r="CD13" s="53" t="str">
        <f>IF($AG$20&gt;=$F$55,"ja","nein")</f>
        <v>nein</v>
      </c>
      <c r="CE13" s="53">
        <f>IF(CF13="ja",$AF$21,0)</f>
        <v>0</v>
      </c>
      <c r="CF13" s="53" t="str">
        <f>IF($AG$21&gt;=$F$54,"ja","nein")</f>
        <v>nein</v>
      </c>
      <c r="CG13" s="53">
        <f>IF(CH13="ja",$AF$22,0)</f>
        <v>0</v>
      </c>
      <c r="CH13" s="53" t="str">
        <f>IF($AG$22&gt;=$F$55,"ja","nein")</f>
        <v>nein</v>
      </c>
      <c r="CI13" s="53">
        <f>IF(CJ13="ja",$AF$27,0)</f>
        <v>0</v>
      </c>
      <c r="CJ13" s="53" t="str">
        <f>IF($AG$27&gt;=$F$57,"ja","nein")</f>
        <v>nein</v>
      </c>
      <c r="CK13" s="53">
        <f>IF(CL13="ja",$AF$26,0)</f>
        <v>54.06</v>
      </c>
      <c r="CL13" s="53" t="str">
        <f>IF($AG$26&gt;=$F$57,"ja","nein")</f>
        <v>ja</v>
      </c>
      <c r="CM13" s="53">
        <f>IF(CN13="ja",$AF$28,0)</f>
        <v>47.354999999999997</v>
      </c>
      <c r="CN13" s="53" t="str">
        <f>IF($AG$28&gt;=$F$57,"ja","nein")</f>
        <v>ja</v>
      </c>
      <c r="CO13" s="53">
        <f>IF(CP13="ja",$AF$29,0)</f>
        <v>0</v>
      </c>
      <c r="CP13" s="53" t="str">
        <f>IF($AG$29&gt;=$F$57,"ja","nein")</f>
        <v>nein</v>
      </c>
      <c r="CQ13" s="53">
        <f>IF(CR13="ja",$AF$30,0)</f>
        <v>0</v>
      </c>
      <c r="CR13" s="53" t="str">
        <f>IF($AG$30&gt;=$F$56,"ja","nein")</f>
        <v>nein</v>
      </c>
      <c r="CS13" s="53">
        <f>IF(CT13="ja",$AF$31,0)</f>
        <v>0</v>
      </c>
      <c r="CT13" s="53" t="str">
        <f>IF($AG$31&gt;=$F$56,"ja","nein")</f>
        <v>nein</v>
      </c>
      <c r="CU13" s="53">
        <f>IF(CV13="ja",$AF$32,0)</f>
        <v>0</v>
      </c>
      <c r="CV13" s="53" t="str">
        <f>IF($AG$32&gt;=$F$56,"ja","nein")</f>
        <v>nein</v>
      </c>
      <c r="CW13" s="53">
        <f>IF(CX13="ja",$AF$33,0)</f>
        <v>0</v>
      </c>
      <c r="CX13" s="53" t="str">
        <f>IF($AG$33&gt;=$F$56,"ja","nein")</f>
        <v>nein</v>
      </c>
      <c r="CY13" s="53">
        <f>IF(CZ13="ja",$AF$34,0)</f>
        <v>0</v>
      </c>
      <c r="CZ13" s="53" t="str">
        <f>IF($AG$34&gt;=$F$57,"ja","nein")</f>
        <v>nein</v>
      </c>
      <c r="DA13" s="53">
        <f>IF(DB13="ja",$AF$40,0)</f>
        <v>53.914999999999999</v>
      </c>
      <c r="DB13" s="53" t="str">
        <f>IF($AG$40&gt;=$F$58,"ja","nein")</f>
        <v>ja</v>
      </c>
      <c r="DC13" s="53">
        <f>IF(DD13="ja",$AF$39,0)</f>
        <v>0</v>
      </c>
      <c r="DD13" s="53" t="str">
        <f>IF($AG$39&gt;=$F$58,"ja","nein")</f>
        <v>nein</v>
      </c>
      <c r="DE13" s="53">
        <f>IF(DF13="ja",$AF$38,0)</f>
        <v>0</v>
      </c>
      <c r="DF13" s="53" t="str">
        <f>IF($AG$38&gt;=$F$58,"ja","nein")</f>
        <v>nein</v>
      </c>
      <c r="DG13" s="53" t="e">
        <f>IF(DH13="ja",#REF!,0)</f>
        <v>#REF!</v>
      </c>
      <c r="DH13" s="53" t="e">
        <f>IF(#REF!&gt;=$F$58,"ja","nein")</f>
        <v>#REF!</v>
      </c>
      <c r="DI13" s="53">
        <f>IF(DJ13="ja",$AF$42,0)</f>
        <v>0</v>
      </c>
      <c r="DJ13" s="53" t="str">
        <f>IF($AG$42&gt;=$F$58,"ja","nein")</f>
        <v>nein</v>
      </c>
      <c r="DK13" s="53">
        <f>IF(DL13="ja",$AF$43,0)</f>
        <v>0</v>
      </c>
      <c r="DL13" s="53" t="str">
        <f>IF($AG$43&gt;=$F$58,"ja","nein")</f>
        <v>nein</v>
      </c>
      <c r="DM13" s="53">
        <f>IF(DN13="ja",$AF$41,0)</f>
        <v>0</v>
      </c>
      <c r="DN13" s="53" t="str">
        <f>IF($AG$41&gt;=$F$58,"ja","nein")</f>
        <v>nein</v>
      </c>
      <c r="DO13" s="53">
        <f>IF(DP13="ja",$AF$44,0)</f>
        <v>0</v>
      </c>
      <c r="DP13" s="53" t="str">
        <f>IF($AG$44&gt;=$F$58,"ja","nein")</f>
        <v>nein</v>
      </c>
      <c r="DQ13" s="53">
        <f>IF(DR13="ja",$AF$45,0)</f>
        <v>0</v>
      </c>
      <c r="DR13" s="53" t="str">
        <f>IF($AG$45&gt;=$F$58,"ja","nein")</f>
        <v>nein</v>
      </c>
      <c r="DS13" s="53">
        <f>IF(DT13="ja",$AF$46,0)</f>
        <v>0</v>
      </c>
      <c r="DT13" s="53" t="str">
        <f>IF($AG$46&gt;=$F$58,"ja","nein")</f>
        <v>nein</v>
      </c>
      <c r="DU13" s="53">
        <f>IF(DV13="ja",$AF$47,0)</f>
        <v>0</v>
      </c>
      <c r="DV13" s="53" t="str">
        <f>IF($AG$47&gt;=$F$58,"ja","nein")</f>
        <v>nein</v>
      </c>
    </row>
    <row r="14" spans="1:126" x14ac:dyDescent="0.3">
      <c r="A14" s="220" t="s">
        <v>111</v>
      </c>
      <c r="B14" s="221" t="s">
        <v>112</v>
      </c>
      <c r="C14" s="222" t="s">
        <v>113</v>
      </c>
      <c r="D14" s="223">
        <v>2007</v>
      </c>
      <c r="E14" s="38">
        <v>41.284999999999997</v>
      </c>
      <c r="F14" s="40"/>
      <c r="G14" s="40" t="str">
        <f t="shared" si="2"/>
        <v>ja</v>
      </c>
      <c r="H14" s="39">
        <v>49.71</v>
      </c>
      <c r="I14" s="40">
        <v>12.2</v>
      </c>
      <c r="J14" s="40" t="str">
        <f t="shared" si="3"/>
        <v>ja</v>
      </c>
      <c r="K14" s="39">
        <v>20.079999999999998</v>
      </c>
      <c r="L14" s="40">
        <v>4.7</v>
      </c>
      <c r="M14" s="83" t="str">
        <f t="shared" si="4"/>
        <v>nein</v>
      </c>
      <c r="N14" s="76">
        <v>41.59</v>
      </c>
      <c r="O14" s="41"/>
      <c r="P14" s="41" t="str">
        <f t="shared" si="5"/>
        <v>ja</v>
      </c>
      <c r="Q14" s="78">
        <v>42.28</v>
      </c>
      <c r="R14" s="41"/>
      <c r="S14" s="41" t="str">
        <f t="shared" si="6"/>
        <v>ja</v>
      </c>
      <c r="T14" s="78">
        <v>50.895000000000003</v>
      </c>
      <c r="U14" s="41">
        <v>11.6</v>
      </c>
      <c r="V14" s="41" t="str">
        <f t="shared" si="7"/>
        <v>ja</v>
      </c>
      <c r="W14" s="78">
        <v>46.83</v>
      </c>
      <c r="X14" s="41">
        <v>10.8</v>
      </c>
      <c r="Y14" s="41" t="str">
        <f t="shared" si="8"/>
        <v>nein</v>
      </c>
      <c r="Z14" s="78">
        <v>50.97</v>
      </c>
      <c r="AA14" s="41">
        <v>11.6</v>
      </c>
      <c r="AB14" s="42" t="str">
        <f t="shared" si="9"/>
        <v>ja</v>
      </c>
      <c r="AC14" s="84">
        <v>41.49</v>
      </c>
      <c r="AD14" s="85"/>
      <c r="AE14" s="85" t="str">
        <f t="shared" si="10"/>
        <v>ja</v>
      </c>
      <c r="AF14" s="86">
        <v>48.73</v>
      </c>
      <c r="AG14" s="85">
        <v>8.1999999999999993</v>
      </c>
      <c r="AH14" s="85" t="str">
        <f t="shared" si="11"/>
        <v>nein</v>
      </c>
      <c r="AI14" s="86"/>
      <c r="AJ14" s="85"/>
      <c r="AK14" s="85" t="str">
        <f t="shared" si="12"/>
        <v>nein</v>
      </c>
      <c r="AL14" s="86">
        <v>9.6850000000000005</v>
      </c>
      <c r="AM14" s="85">
        <v>2.2000000000000002</v>
      </c>
      <c r="AN14" s="87" t="str">
        <f t="shared" si="13"/>
        <v>nein</v>
      </c>
      <c r="AO14" s="81">
        <v>41.83</v>
      </c>
      <c r="AP14" s="43"/>
      <c r="AQ14" s="43" t="str">
        <f t="shared" si="14"/>
        <v>ja</v>
      </c>
      <c r="AR14" s="82">
        <v>50.594999999999999</v>
      </c>
      <c r="AS14" s="43">
        <v>11.6</v>
      </c>
      <c r="AT14" s="43" t="str">
        <f t="shared" si="15"/>
        <v>ja</v>
      </c>
      <c r="AU14" s="82">
        <v>51.61</v>
      </c>
      <c r="AV14" s="43">
        <v>11.6</v>
      </c>
      <c r="AW14" s="44" t="str">
        <f t="shared" si="16"/>
        <v>ja</v>
      </c>
      <c r="AX14" s="91" t="str">
        <f t="shared" si="17"/>
        <v>ja</v>
      </c>
      <c r="AY14" s="99" t="str">
        <f t="shared" si="18"/>
        <v>ja</v>
      </c>
      <c r="AZ14" s="240">
        <f>MAX($BQ$3:$BQ$7)+LARGE($BQ$3:$BQ$7,2)+MAX($BQ$8:$BQ$17)+LARGE($BQ$8:$BQ$17,2)</f>
        <v>186.69</v>
      </c>
      <c r="BA14" s="241">
        <v>2</v>
      </c>
      <c r="BD14" s="245"/>
      <c r="BE14" s="53">
        <f>IF(BF14="ja",$AI$5,0)</f>
        <v>0</v>
      </c>
      <c r="BF14" s="53" t="str">
        <f>IF($AG$5&gt;=$F$53,"ja","nein")</f>
        <v>ja</v>
      </c>
      <c r="BG14" s="53">
        <f>IF(BH14="ja",$AI$6,0)</f>
        <v>0</v>
      </c>
      <c r="BH14" s="53" t="str">
        <f>IF($AG$6&gt;=$F$53,"ja","nein")</f>
        <v>nein</v>
      </c>
      <c r="BI14" s="53">
        <f>IF(BJ14="ja",$AI$7,0)</f>
        <v>0</v>
      </c>
      <c r="BJ14" s="53" t="str">
        <f>IF($AG$7&gt;=$F$53,"ja","nein")</f>
        <v>nein</v>
      </c>
      <c r="BK14" s="53">
        <f>IF(BL14="ja",$AI$8,0)</f>
        <v>0</v>
      </c>
      <c r="BL14" s="53" t="str">
        <f>IF($AG$8&gt;=$F$53,"ja","nein")</f>
        <v>nein</v>
      </c>
      <c r="BM14" s="53">
        <f>IF(BN14="ja",$AI$9,0)</f>
        <v>0</v>
      </c>
      <c r="BN14" s="53" t="str">
        <f>IF($AG$9&gt;=$F$53,"ja","nein")</f>
        <v>nein</v>
      </c>
      <c r="BO14" s="53">
        <f>IF(BP14="ja",$AI$13,0)</f>
        <v>0</v>
      </c>
      <c r="BP14" s="53" t="str">
        <f>IF($AG$13&gt;=$F$55,"ja","nein")</f>
        <v>ja</v>
      </c>
      <c r="BQ14" s="53">
        <f>IF(BR14="ja",$AI$14,0)</f>
        <v>0</v>
      </c>
      <c r="BR14" s="53" t="str">
        <f>IF($AG$14&gt;=$F$55,"ja","nein")</f>
        <v>nein</v>
      </c>
      <c r="BS14" s="53">
        <f>IF(BT14="ja",$AI$16,0)</f>
        <v>0</v>
      </c>
      <c r="BT14" s="53" t="str">
        <f>IF($AG$16&gt;=$F$55,"ja","nein")</f>
        <v>nein</v>
      </c>
      <c r="BU14" s="53">
        <f>IF(BV14="ja",$AI$15,0)</f>
        <v>0</v>
      </c>
      <c r="BV14" s="53" t="str">
        <f>IF($AG$15&gt;=$F$55,"ja","nein")</f>
        <v>ja</v>
      </c>
      <c r="BW14" s="53">
        <f>IF(BX14="ja",$AI$17,0)</f>
        <v>0</v>
      </c>
      <c r="BX14" s="53" t="str">
        <f>IF($AG$17&gt;=$F$55,"ja","nein")</f>
        <v>nein</v>
      </c>
      <c r="BY14" s="53">
        <f>IF(BZ14="ja",$AI$18,0)</f>
        <v>0</v>
      </c>
      <c r="BZ14" s="53" t="str">
        <f>IF($AG$18&gt;=$F$54,"ja","nein")</f>
        <v>nein</v>
      </c>
      <c r="CA14" s="53">
        <f>IF(CB14="ja",$AI$19,0)</f>
        <v>0</v>
      </c>
      <c r="CB14" s="53" t="str">
        <f>IF($AG$19&gt;=$F$54,"ja","nein")</f>
        <v>nein</v>
      </c>
      <c r="CC14" s="53">
        <f>IF(CD14="ja",$AI$20,0)</f>
        <v>0</v>
      </c>
      <c r="CD14" s="53" t="str">
        <f>IF($AG$20&gt;=$F$55,"ja","nein")</f>
        <v>nein</v>
      </c>
      <c r="CE14" s="53">
        <f>IF(CF14="ja",$AI$21,0)</f>
        <v>0</v>
      </c>
      <c r="CF14" s="53" t="str">
        <f>IF($AG$21&gt;=$F$54,"ja","nein")</f>
        <v>nein</v>
      </c>
      <c r="CG14" s="53">
        <f>IF(CH14="ja",$AI$22,0)</f>
        <v>0</v>
      </c>
      <c r="CH14" s="53" t="str">
        <f>IF($AG$22&gt;=$F$55,"ja","nein")</f>
        <v>nein</v>
      </c>
      <c r="CI14" s="53">
        <f>IF(CJ14="ja",$AI$27,0)</f>
        <v>0</v>
      </c>
      <c r="CJ14" s="53" t="str">
        <f>IF($AG$27&gt;=$F$57,"ja","nein")</f>
        <v>nein</v>
      </c>
      <c r="CK14" s="53">
        <f>IF(CL14="ja",$AI$26,0)</f>
        <v>0</v>
      </c>
      <c r="CL14" s="53" t="str">
        <f>IF($AG$26&gt;=$F$57,"ja","nein")</f>
        <v>ja</v>
      </c>
      <c r="CM14" s="53">
        <f>IF(CN14="ja",$AI$28,0)</f>
        <v>0</v>
      </c>
      <c r="CN14" s="53" t="str">
        <f>IF($AG$28&gt;=$F$57,"ja","nein")</f>
        <v>ja</v>
      </c>
      <c r="CO14" s="53">
        <f>IF(CP14="ja",$AI$29,0)</f>
        <v>0</v>
      </c>
      <c r="CP14" s="53" t="str">
        <f>IF($AG$29&gt;=$F$57,"ja","nein")</f>
        <v>nein</v>
      </c>
      <c r="CQ14" s="53">
        <f>IF(CR14="ja",$AI$30,0)</f>
        <v>0</v>
      </c>
      <c r="CR14" s="53" t="str">
        <f>IF($AG$30&gt;=$F$56,"ja","nein")</f>
        <v>nein</v>
      </c>
      <c r="CS14" s="53">
        <f>IF(CT14="ja",$AI$31,0)</f>
        <v>0</v>
      </c>
      <c r="CT14" s="53" t="str">
        <f>IF($AG$31&gt;=$F$56,"ja","nein")</f>
        <v>nein</v>
      </c>
      <c r="CU14" s="53">
        <f>IF(CV14="ja",$AI$32,0)</f>
        <v>0</v>
      </c>
      <c r="CV14" s="53" t="str">
        <f>IF($AG$32&gt;=$F$56,"ja","nein")</f>
        <v>nein</v>
      </c>
      <c r="CW14" s="53">
        <f>IF(CX14="ja",$AI$33,0)</f>
        <v>0</v>
      </c>
      <c r="CX14" s="53" t="str">
        <f>IF($AG$33&gt;=$F$56,"ja","nein")</f>
        <v>nein</v>
      </c>
      <c r="CY14" s="53">
        <f>IF(CZ14="ja",$AI$34,0)</f>
        <v>0</v>
      </c>
      <c r="CZ14" s="53" t="str">
        <f>IF($AG$34&gt;=$F$57,"ja","nein")</f>
        <v>nein</v>
      </c>
      <c r="DA14" s="53">
        <f>IF(DB14="ja",$AI$40,0)</f>
        <v>54</v>
      </c>
      <c r="DB14" s="53" t="str">
        <f>IF($AG$40&gt;=$F$58,"ja","nein")</f>
        <v>ja</v>
      </c>
      <c r="DC14" s="53">
        <f>IF(DD14="ja",$AI$39,0)</f>
        <v>0</v>
      </c>
      <c r="DD14" s="53" t="str">
        <f>IF($AG$39&gt;=$F$58,"ja","nein")</f>
        <v>nein</v>
      </c>
      <c r="DE14" s="53">
        <f>IF(DF14="ja",$AI$38,0)</f>
        <v>0</v>
      </c>
      <c r="DF14" s="53" t="str">
        <f>IF($AG$38&gt;=$F$58,"ja","nein")</f>
        <v>nein</v>
      </c>
      <c r="DG14" s="53" t="e">
        <f>IF(DH14="ja",#REF!,0)</f>
        <v>#REF!</v>
      </c>
      <c r="DH14" s="53" t="e">
        <f>IF(#REF!&gt;=$F$58,"ja","nein")</f>
        <v>#REF!</v>
      </c>
      <c r="DI14" s="53">
        <f>IF(DJ14="ja",$AI$42,0)</f>
        <v>0</v>
      </c>
      <c r="DJ14" s="53" t="str">
        <f>IF($AG$42&gt;=$F$58,"ja","nein")</f>
        <v>nein</v>
      </c>
      <c r="DK14" s="53">
        <f>IF(DL14="ja",$AI$43,0)</f>
        <v>0</v>
      </c>
      <c r="DL14" s="53" t="str">
        <f>IF($AG$43&gt;=$F$58,"ja","nein")</f>
        <v>nein</v>
      </c>
      <c r="DM14" s="53">
        <f>IF(DN14="ja",$AI$41,0)</f>
        <v>0</v>
      </c>
      <c r="DN14" s="53" t="str">
        <f>IF($AG$41&gt;=$F$58,"ja","nein")</f>
        <v>nein</v>
      </c>
      <c r="DO14" s="53">
        <f>IF(DP14="ja",$AI$44,0)</f>
        <v>0</v>
      </c>
      <c r="DP14" s="53" t="str">
        <f>IF($AG$44&gt;=$F$58,"ja","nein")</f>
        <v>nein</v>
      </c>
      <c r="DQ14" s="53">
        <f>IF(DR14="ja",$AI$45,0)</f>
        <v>0</v>
      </c>
      <c r="DR14" s="53" t="str">
        <f>IF($AG$45&gt;=$F$58,"ja","nein")</f>
        <v>nein</v>
      </c>
      <c r="DS14" s="53">
        <f>IF(DT14="ja",$AI$46,0)</f>
        <v>0</v>
      </c>
      <c r="DT14" s="53" t="str">
        <f>IF($AG$46&gt;=$F$58,"ja","nein")</f>
        <v>nein</v>
      </c>
      <c r="DU14" s="53">
        <f>IF(DV14="ja",$AI$47,0)</f>
        <v>0</v>
      </c>
      <c r="DV14" s="53" t="str">
        <f>IF($AG$47&gt;=$F$58,"ja","nein")</f>
        <v>nein</v>
      </c>
    </row>
    <row r="15" spans="1:126" x14ac:dyDescent="0.3">
      <c r="A15" s="220" t="s">
        <v>72</v>
      </c>
      <c r="B15" s="221" t="s">
        <v>117</v>
      </c>
      <c r="C15" s="222" t="s">
        <v>48</v>
      </c>
      <c r="D15" s="223">
        <v>2007</v>
      </c>
      <c r="E15" s="38">
        <v>41.045000000000002</v>
      </c>
      <c r="F15" s="40"/>
      <c r="G15" s="40" t="str">
        <f t="shared" si="2"/>
        <v>ja</v>
      </c>
      <c r="H15" s="39">
        <v>46.24</v>
      </c>
      <c r="I15" s="40">
        <v>9.6</v>
      </c>
      <c r="J15" s="40" t="str">
        <f t="shared" si="3"/>
        <v>nein</v>
      </c>
      <c r="K15" s="39">
        <v>46.975000000000001</v>
      </c>
      <c r="L15" s="40">
        <v>9.6</v>
      </c>
      <c r="M15" s="83" t="str">
        <f t="shared" si="4"/>
        <v>nein</v>
      </c>
      <c r="N15" s="76">
        <v>40.825000000000003</v>
      </c>
      <c r="O15" s="41"/>
      <c r="P15" s="41" t="str">
        <f t="shared" si="5"/>
        <v>ja</v>
      </c>
      <c r="Q15" s="78">
        <v>40.840000000000003</v>
      </c>
      <c r="R15" s="41"/>
      <c r="S15" s="41" t="str">
        <f t="shared" si="6"/>
        <v>ja</v>
      </c>
      <c r="T15" s="78">
        <v>5.3949999999999996</v>
      </c>
      <c r="U15" s="41">
        <v>1.5</v>
      </c>
      <c r="V15" s="41" t="str">
        <f t="shared" si="7"/>
        <v>nein</v>
      </c>
      <c r="W15" s="78">
        <v>29.35</v>
      </c>
      <c r="X15" s="41">
        <v>6.7</v>
      </c>
      <c r="Y15" s="41" t="str">
        <f t="shared" si="8"/>
        <v>nein</v>
      </c>
      <c r="Z15" s="78">
        <v>5.4</v>
      </c>
      <c r="AA15" s="41">
        <v>1.5</v>
      </c>
      <c r="AB15" s="42" t="str">
        <f t="shared" si="9"/>
        <v>nein</v>
      </c>
      <c r="AC15" s="84">
        <v>42.93</v>
      </c>
      <c r="AD15" s="85"/>
      <c r="AE15" s="85" t="str">
        <f t="shared" si="10"/>
        <v>ja</v>
      </c>
      <c r="AF15" s="86">
        <v>49.09</v>
      </c>
      <c r="AG15" s="85">
        <v>9.6</v>
      </c>
      <c r="AH15" s="85" t="str">
        <f t="shared" si="11"/>
        <v>ja</v>
      </c>
      <c r="AI15" s="86"/>
      <c r="AJ15" s="85"/>
      <c r="AK15" s="85" t="str">
        <f t="shared" si="12"/>
        <v>nein</v>
      </c>
      <c r="AL15" s="86">
        <v>35.4</v>
      </c>
      <c r="AM15" s="85">
        <v>7.3</v>
      </c>
      <c r="AN15" s="87" t="str">
        <f t="shared" si="13"/>
        <v>nein</v>
      </c>
      <c r="AO15" s="81">
        <v>40.755000000000003</v>
      </c>
      <c r="AP15" s="43"/>
      <c r="AQ15" s="43" t="str">
        <f t="shared" si="14"/>
        <v>nein</v>
      </c>
      <c r="AR15" s="82">
        <v>15.13</v>
      </c>
      <c r="AS15" s="43">
        <v>3.4</v>
      </c>
      <c r="AT15" s="43" t="str">
        <f t="shared" si="15"/>
        <v>nein</v>
      </c>
      <c r="AU15" s="82"/>
      <c r="AV15" s="43"/>
      <c r="AW15" s="44" t="str">
        <f t="shared" si="16"/>
        <v>nein</v>
      </c>
      <c r="AX15" s="91" t="str">
        <f>IF(OR(G15="ja",P15="ja",S15="ja",AE15="ja",AQ15="ja"),"ja","nein")</f>
        <v>ja</v>
      </c>
      <c r="AY15" s="99" t="str">
        <f t="shared" si="18"/>
        <v>ja</v>
      </c>
      <c r="AZ15" s="229">
        <f>MAX($BU$3:$BU$7)+LARGE($BU$3:$BU$7,2)+MAX($BU$8:$BU$17)+LARGE($BU$8:$BU$17,2)</f>
        <v>180.04</v>
      </c>
      <c r="BA15" s="230">
        <v>3</v>
      </c>
      <c r="BD15" s="245"/>
      <c r="BE15" s="53">
        <f>IF(BF15="ja",$AL$5,0)</f>
        <v>44.38</v>
      </c>
      <c r="BF15" s="53" t="str">
        <f>IF($AM$5&gt;=$F$53,"ja","nein")</f>
        <v>ja</v>
      </c>
      <c r="BG15" s="53">
        <f>IF(BH15="ja",$AL$6,0)</f>
        <v>0</v>
      </c>
      <c r="BH15" s="53" t="str">
        <f>IF($AM$6&gt;=$F$53,"ja","nein")</f>
        <v>nein</v>
      </c>
      <c r="BI15" s="53">
        <f>IF(BJ15="ja",$AL$7,0)</f>
        <v>0</v>
      </c>
      <c r="BJ15" s="53" t="str">
        <f>IF($AM$7&gt;=$F$53,"ja","nein")</f>
        <v>nein</v>
      </c>
      <c r="BK15" s="53">
        <f>IF(BL15="ja",$AL$8,0)</f>
        <v>0</v>
      </c>
      <c r="BL15" s="53" t="str">
        <f>IF($AM$8&gt;=$F$53,"ja","nein")</f>
        <v>nein</v>
      </c>
      <c r="BM15" s="53">
        <f>IF(BN15="ja",$AL$9,0)</f>
        <v>0</v>
      </c>
      <c r="BN15" s="53" t="str">
        <f>IF($AM$9&gt;=$F$53,"ja","nein")</f>
        <v>nein</v>
      </c>
      <c r="BO15" s="53">
        <f>IF(BP15="ja",$AL$13,0)</f>
        <v>51.305</v>
      </c>
      <c r="BP15" s="53" t="str">
        <f>IF($AM$13&gt;=$F$55,"ja","nein")</f>
        <v>ja</v>
      </c>
      <c r="BQ15" s="53">
        <f>IF(BR15="ja",$AL$14,0)</f>
        <v>0</v>
      </c>
      <c r="BR15" s="53" t="str">
        <f>IF($AM$14&gt;=$F$55,"ja","nein")</f>
        <v>nein</v>
      </c>
      <c r="BS15" s="53">
        <f>IF(BT15="ja",$AL$16,0)</f>
        <v>0</v>
      </c>
      <c r="BT15" s="53" t="str">
        <f>IF($AM$16&gt;=$F$55,"ja","nein")</f>
        <v>nein</v>
      </c>
      <c r="BU15" s="53">
        <f>IF(BV15="ja",$AL$15,0)</f>
        <v>0</v>
      </c>
      <c r="BV15" s="53" t="str">
        <f>IF($AM$15&gt;=$F$55,"ja","nein")</f>
        <v>nein</v>
      </c>
      <c r="BW15" s="53">
        <f>IF(BX15="ja",$AL$17,0)</f>
        <v>0</v>
      </c>
      <c r="BX15" s="53" t="str">
        <f>IF($AM$17&gt;=$F$55,"ja","nein")</f>
        <v>nein</v>
      </c>
      <c r="BY15" s="53">
        <f>IF(BZ15="ja",$AL$18,0)</f>
        <v>0</v>
      </c>
      <c r="BZ15" s="53" t="str">
        <f>IF($AM$18&gt;=$F$54,"ja","nein")</f>
        <v>nein</v>
      </c>
      <c r="CA15" s="53">
        <f>IF(CB15="ja",$AL$19,0)</f>
        <v>0</v>
      </c>
      <c r="CB15" s="53" t="str">
        <f>IF($AM$19&gt;=$F$54,"ja","nein")</f>
        <v>nein</v>
      </c>
      <c r="CC15" s="53">
        <f>IF(CD15="ja",$AL$20,0)</f>
        <v>0</v>
      </c>
      <c r="CD15" s="53" t="str">
        <f>IF($AM$20&gt;=$F$55,"ja","nein")</f>
        <v>nein</v>
      </c>
      <c r="CE15" s="53">
        <f>IF(CF15="ja",$AL$21,0)</f>
        <v>0</v>
      </c>
      <c r="CF15" s="53" t="str">
        <f>IF($AM$21&gt;=$F$54,"ja","nein")</f>
        <v>nein</v>
      </c>
      <c r="CG15" s="53">
        <f>IF(CH15="ja",$AL$22,0)</f>
        <v>0</v>
      </c>
      <c r="CH15" s="53" t="str">
        <f>IF($AM$22&gt;=$F$55,"ja","nein")</f>
        <v>nein</v>
      </c>
      <c r="CI15" s="53">
        <f>IF(CJ15="ja",$AL$27,0)</f>
        <v>0</v>
      </c>
      <c r="CJ15" s="53" t="str">
        <f>IF($AM$27&gt;=$F$57,"ja","nein")</f>
        <v>nein</v>
      </c>
      <c r="CK15" s="53">
        <f>IF(CL15="ja",$AL$26,0)</f>
        <v>48.164999999999999</v>
      </c>
      <c r="CL15" s="53" t="str">
        <f>IF($AM$26&gt;=$F$57,"ja","nein")</f>
        <v>ja</v>
      </c>
      <c r="CM15" s="53">
        <f>IF(CN15="ja",$AL$28,0)</f>
        <v>49.84</v>
      </c>
      <c r="CN15" s="53" t="str">
        <f>IF($AM$28&gt;=$F$57,"ja","nein")</f>
        <v>ja</v>
      </c>
      <c r="CO15" s="53">
        <f>IF(CP15="ja",$AL$29,0)</f>
        <v>0</v>
      </c>
      <c r="CP15" s="53" t="str">
        <f>IF($AM$29&gt;=$F$57,"ja","nein")</f>
        <v>nein</v>
      </c>
      <c r="CQ15" s="53">
        <f>IF(CR15="ja",$AL$30,0)</f>
        <v>0</v>
      </c>
      <c r="CR15" s="53" t="str">
        <f>IF($AM$30&gt;=$F$56,"ja","nein")</f>
        <v>nein</v>
      </c>
      <c r="CS15" s="53">
        <f>IF(CT15="ja",$AL$31,0)</f>
        <v>0</v>
      </c>
      <c r="CT15" s="53" t="str">
        <f>IF($AM$31&gt;=$F$56,"ja","nein")</f>
        <v>nein</v>
      </c>
      <c r="CU15" s="53">
        <f>IF(CV15="ja",$AL$32,0)</f>
        <v>0</v>
      </c>
      <c r="CV15" s="53" t="str">
        <f>IF($AM$32&gt;=$F$56,"ja","nein")</f>
        <v>nein</v>
      </c>
      <c r="CW15" s="53">
        <f>IF(CX15="ja",$AL$33,0)</f>
        <v>0</v>
      </c>
      <c r="CX15" s="53" t="str">
        <f>IF($AM$33&gt;=$F$56,"ja","nein")</f>
        <v>nein</v>
      </c>
      <c r="CY15" s="53">
        <f>IF(CZ15="ja",$AL$34,0)</f>
        <v>0</v>
      </c>
      <c r="CZ15" s="53" t="str">
        <f>IF($AM$34&gt;=$F$57,"ja","nein")</f>
        <v>nein</v>
      </c>
      <c r="DA15" s="53">
        <f>IF(DB15="ja",$AL$40,0)</f>
        <v>49.4</v>
      </c>
      <c r="DB15" s="53" t="str">
        <f>IF($AM$40&gt;=$F$58,"ja","nein")</f>
        <v>ja</v>
      </c>
      <c r="DC15" s="53">
        <f>IF(DD15="ja",$AL$39,0)</f>
        <v>0</v>
      </c>
      <c r="DD15" s="53" t="str">
        <f>IF($AM$39&gt;=$F$58,"ja","nein")</f>
        <v>nein</v>
      </c>
      <c r="DE15" s="53">
        <f>IF(DF15="ja",$AL$38,0)</f>
        <v>0</v>
      </c>
      <c r="DF15" s="53" t="str">
        <f>IF($AM$38&gt;=$F$58,"ja","nein")</f>
        <v>nein</v>
      </c>
      <c r="DG15" s="53" t="e">
        <f>IF(DH15="ja",#REF!,0)</f>
        <v>#REF!</v>
      </c>
      <c r="DH15" s="53" t="e">
        <f>IF(#REF!&gt;=$F$58,"ja","nein")</f>
        <v>#REF!</v>
      </c>
      <c r="DI15" s="53">
        <f>IF(DJ15="ja",$AL$42,0)</f>
        <v>0</v>
      </c>
      <c r="DJ15" s="53" t="str">
        <f>IF($AM$42&gt;=$F$58,"ja","nein")</f>
        <v>nein</v>
      </c>
      <c r="DK15" s="53">
        <f>IF(DL15="ja",$AL$43,0)</f>
        <v>0</v>
      </c>
      <c r="DL15" s="53" t="str">
        <f>IF($AM$43&gt;=$F$58,"ja","nein")</f>
        <v>nein</v>
      </c>
      <c r="DM15" s="53">
        <f>IF(DN15="ja",$AL$41,0)</f>
        <v>0</v>
      </c>
      <c r="DN15" s="53" t="str">
        <f>IF($AM$41&gt;=$F$58,"ja","nein")</f>
        <v>nein</v>
      </c>
      <c r="DO15" s="53">
        <f>IF(DP15="ja",$AL$44,0)</f>
        <v>0</v>
      </c>
      <c r="DP15" s="53" t="str">
        <f>IF($AM$44&gt;=$F$58,"ja","nein")</f>
        <v>nein</v>
      </c>
      <c r="DQ15" s="53">
        <f>IF(DR15="ja",$AL$45,0)</f>
        <v>0</v>
      </c>
      <c r="DR15" s="53" t="str">
        <f>IF($AM$45&gt;=$F$58,"ja","nein")</f>
        <v>nein</v>
      </c>
      <c r="DS15" s="53">
        <f>IF(DT15="ja",$AL$46,0)</f>
        <v>0</v>
      </c>
      <c r="DT15" s="53" t="str">
        <f>IF($AM$46&gt;=$F$58,"ja","nein")</f>
        <v>nein</v>
      </c>
      <c r="DU15" s="53">
        <f>IF(DV15="ja",$AL$47,0)</f>
        <v>0</v>
      </c>
      <c r="DV15" s="53" t="str">
        <f>IF($AM$47&gt;=$F$58,"ja","nein")</f>
        <v>nein</v>
      </c>
    </row>
    <row r="16" spans="1:126" x14ac:dyDescent="0.3">
      <c r="A16" s="35" t="s">
        <v>114</v>
      </c>
      <c r="B16" s="36" t="s">
        <v>115</v>
      </c>
      <c r="C16" s="37" t="s">
        <v>116</v>
      </c>
      <c r="D16" s="144">
        <v>2007</v>
      </c>
      <c r="E16" s="38">
        <v>40.869999999999997</v>
      </c>
      <c r="F16" s="40"/>
      <c r="G16" s="40" t="str">
        <f t="shared" si="2"/>
        <v>ja</v>
      </c>
      <c r="H16" s="39">
        <v>47.85</v>
      </c>
      <c r="I16" s="40">
        <v>10.1</v>
      </c>
      <c r="J16" s="40" t="str">
        <f t="shared" si="3"/>
        <v>nein</v>
      </c>
      <c r="K16" s="39">
        <v>23.26</v>
      </c>
      <c r="L16" s="40">
        <v>5.8</v>
      </c>
      <c r="M16" s="83" t="str">
        <f t="shared" si="4"/>
        <v>nein</v>
      </c>
      <c r="N16" s="76"/>
      <c r="O16" s="41"/>
      <c r="P16" s="41" t="str">
        <f t="shared" si="5"/>
        <v>nein</v>
      </c>
      <c r="Q16" s="78"/>
      <c r="R16" s="41"/>
      <c r="S16" s="41" t="str">
        <f t="shared" si="6"/>
        <v>nein</v>
      </c>
      <c r="T16" s="78"/>
      <c r="U16" s="41"/>
      <c r="V16" s="41" t="str">
        <f t="shared" si="7"/>
        <v>nein</v>
      </c>
      <c r="W16" s="78"/>
      <c r="X16" s="41"/>
      <c r="Y16" s="41" t="str">
        <f t="shared" si="8"/>
        <v>nein</v>
      </c>
      <c r="Z16" s="78"/>
      <c r="AA16" s="41"/>
      <c r="AB16" s="42" t="str">
        <f t="shared" si="9"/>
        <v>nein</v>
      </c>
      <c r="AC16" s="84"/>
      <c r="AD16" s="85"/>
      <c r="AE16" s="85" t="str">
        <f t="shared" si="10"/>
        <v>nein</v>
      </c>
      <c r="AF16" s="86"/>
      <c r="AG16" s="85"/>
      <c r="AH16" s="85" t="str">
        <f t="shared" si="11"/>
        <v>nein</v>
      </c>
      <c r="AI16" s="86"/>
      <c r="AJ16" s="85"/>
      <c r="AK16" s="85" t="str">
        <f t="shared" si="12"/>
        <v>nein</v>
      </c>
      <c r="AL16" s="86"/>
      <c r="AM16" s="85"/>
      <c r="AN16" s="87" t="str">
        <f t="shared" si="13"/>
        <v>nein</v>
      </c>
      <c r="AO16" s="81"/>
      <c r="AP16" s="43"/>
      <c r="AQ16" s="43" t="str">
        <f t="shared" si="14"/>
        <v>nein</v>
      </c>
      <c r="AR16" s="82"/>
      <c r="AS16" s="43"/>
      <c r="AT16" s="43" t="str">
        <f t="shared" si="15"/>
        <v>nein</v>
      </c>
      <c r="AU16" s="82"/>
      <c r="AV16" s="43"/>
      <c r="AW16" s="44" t="str">
        <f t="shared" si="16"/>
        <v>nein</v>
      </c>
      <c r="AX16" s="91" t="str">
        <f t="shared" si="17"/>
        <v>ja</v>
      </c>
      <c r="AY16" s="99" t="str">
        <f t="shared" si="18"/>
        <v>nein</v>
      </c>
      <c r="AZ16" s="163">
        <f>MAX($BS$3:$BS$7)+LARGE($BS$3:$BS$7,2)+MAX($BS$8:$BS$17)+LARGE($BS$8:$BS$17,2)</f>
        <v>88.72</v>
      </c>
      <c r="BA16" s="164"/>
      <c r="BD16" s="245"/>
      <c r="BE16" s="53">
        <f>IF(BF16="ja",$AR$5,0)</f>
        <v>47.695</v>
      </c>
      <c r="BF16" s="53" t="str">
        <f>IF($AS$5&gt;=$F$53,"ja","nein")</f>
        <v>ja</v>
      </c>
      <c r="BG16" s="53">
        <f>IF(BH16="ja",$AR$6,0)</f>
        <v>0</v>
      </c>
      <c r="BH16" s="53" t="str">
        <f>IF($AS$6&gt;=$F$53,"ja","nein")</f>
        <v>nein</v>
      </c>
      <c r="BI16" s="53">
        <f>IF(BJ16="ja",$AR$7,0)</f>
        <v>0</v>
      </c>
      <c r="BJ16" s="53" t="str">
        <f>IF($AS$7&gt;=$F$53,"ja","nein")</f>
        <v>nein</v>
      </c>
      <c r="BK16" s="53">
        <f>IF(BL16="ja",$AR$8,0)</f>
        <v>0</v>
      </c>
      <c r="BL16" s="53" t="str">
        <f>IF($AS$8&gt;=$F$53,"ja","nein")</f>
        <v>nein</v>
      </c>
      <c r="BM16" s="53">
        <f>IF(BN16="ja",$AR$9,0)</f>
        <v>0</v>
      </c>
      <c r="BN16" s="53" t="str">
        <f>IF($AS$9&gt;=$F$53,"ja","nein")</f>
        <v>nein</v>
      </c>
      <c r="BO16" s="53">
        <f>IF(BP16="ja",$AR$13,0)</f>
        <v>52.48</v>
      </c>
      <c r="BP16" s="53" t="str">
        <f>IF($AS$13&gt;=$F$55,"ja","nein")</f>
        <v>ja</v>
      </c>
      <c r="BQ16" s="53">
        <f>IF(BR16="ja",$AR$14,0)</f>
        <v>50.594999999999999</v>
      </c>
      <c r="BR16" s="53" t="str">
        <f>IF($AS$14&gt;=$F$55,"ja","nein")</f>
        <v>ja</v>
      </c>
      <c r="BS16" s="53">
        <f>IF(BT16="ja",$AR$16,0)</f>
        <v>0</v>
      </c>
      <c r="BT16" s="53" t="str">
        <f>IF($AS$16&gt;=$F$55,"ja","nein")</f>
        <v>nein</v>
      </c>
      <c r="BU16" s="53">
        <f>IF(BV16="ja",$AR$15,0)</f>
        <v>0</v>
      </c>
      <c r="BV16" s="53" t="str">
        <f>IF($AS$15&gt;=$F$55,"ja","nein")</f>
        <v>nein</v>
      </c>
      <c r="BW16" s="53">
        <f>IF(BX16="ja",$AR$17,0)</f>
        <v>0</v>
      </c>
      <c r="BX16" s="53" t="str">
        <f>IF($AS$17&gt;=$F$55,"ja","nein")</f>
        <v>nein</v>
      </c>
      <c r="BY16" s="53">
        <f>IF(BZ16="ja",$AR$18,0)</f>
        <v>0</v>
      </c>
      <c r="BZ16" s="53" t="str">
        <f>IF($AS$18&gt;=$F$54,"ja","nein")</f>
        <v>nein</v>
      </c>
      <c r="CA16" s="53">
        <f>IF(CB16="ja",$AR$19,0)</f>
        <v>0</v>
      </c>
      <c r="CB16" s="53" t="str">
        <f>IF($AS$19&gt;=$F$54,"ja","nein")</f>
        <v>nein</v>
      </c>
      <c r="CC16" s="53">
        <f>IF(CD16="ja",$AR$20,0)</f>
        <v>0</v>
      </c>
      <c r="CD16" s="53" t="str">
        <f>IF($AS$20&gt;=$F$55,"ja","nein")</f>
        <v>nein</v>
      </c>
      <c r="CE16" s="53">
        <f>IF(CF16="ja",$AR$21,0)</f>
        <v>0</v>
      </c>
      <c r="CF16" s="53" t="str">
        <f>IF($AS$21&gt;=$F$54,"ja","nein")</f>
        <v>nein</v>
      </c>
      <c r="CG16" s="53">
        <f>IF(CH16="ja",$AR$22,0)</f>
        <v>0</v>
      </c>
      <c r="CH16" s="53" t="str">
        <f>IF($AS$22&gt;=$F$55,"ja","nein")</f>
        <v>nein</v>
      </c>
      <c r="CI16" s="53">
        <f>IF(CJ16="ja",$AR$27,0)</f>
        <v>0</v>
      </c>
      <c r="CJ16" s="53" t="str">
        <f>IF($AS$27&gt;=$F$57,"ja","nein")</f>
        <v>nein</v>
      </c>
      <c r="CK16" s="53">
        <f>IF(CL16="ja",$AR$26,0)</f>
        <v>48.17</v>
      </c>
      <c r="CL16" s="53" t="str">
        <f>IF($AS$26&gt;=$F$57,"ja","nein")</f>
        <v>ja</v>
      </c>
      <c r="CM16" s="53">
        <f>IF(CN16="ja",$AR$28,0)</f>
        <v>50.39</v>
      </c>
      <c r="CN16" s="53" t="str">
        <f>IF($AS$28&gt;=$F$57,"ja","nein")</f>
        <v>ja</v>
      </c>
      <c r="CO16" s="53">
        <f>IF(CP16="ja",$AR$29,0)</f>
        <v>0</v>
      </c>
      <c r="CP16" s="53" t="str">
        <f>IF($AS$29&gt;=$F$57,"ja","nein")</f>
        <v>nein</v>
      </c>
      <c r="CQ16" s="53">
        <f>IF(CR16="ja",$AR$30,0)</f>
        <v>0</v>
      </c>
      <c r="CR16" s="53" t="str">
        <f>IF($AS$30&gt;=$F$56,"ja","nein")</f>
        <v>nein</v>
      </c>
      <c r="CS16" s="53">
        <f>IF(CT16="ja",$AR$31,0)</f>
        <v>0</v>
      </c>
      <c r="CT16" s="53" t="str">
        <f>IF($AS$31&gt;=$F$56,"ja","nein")</f>
        <v>nein</v>
      </c>
      <c r="CU16" s="53">
        <f>IF(CV16="ja",$AR$32,0)</f>
        <v>0</v>
      </c>
      <c r="CV16" s="53" t="str">
        <f>IF($AS$32&gt;=$F$56,"ja","nein")</f>
        <v>nein</v>
      </c>
      <c r="CW16" s="53">
        <f>IF(CX16="ja",$AR$33,0)</f>
        <v>0</v>
      </c>
      <c r="CX16" s="53" t="str">
        <f>IF($AS$33&gt;=$F$56,"ja","nein")</f>
        <v>nein</v>
      </c>
      <c r="CY16" s="53">
        <f>IF(CZ16="ja",$AR$34,0)</f>
        <v>0</v>
      </c>
      <c r="CZ16" s="53" t="str">
        <f>IF($AS$34&gt;=$F$57,"ja","nein")</f>
        <v>nein</v>
      </c>
      <c r="DA16" s="53">
        <f>IF(DB16="ja",$AR$40,0)</f>
        <v>52.74</v>
      </c>
      <c r="DB16" s="53" t="str">
        <f>IF($AS$40&gt;=$F$58,"ja","nein")</f>
        <v>ja</v>
      </c>
      <c r="DC16" s="53">
        <f>IF(DD16="ja",$AR$39,0)</f>
        <v>54.57</v>
      </c>
      <c r="DD16" s="53" t="str">
        <f>IF($AS$39&gt;=$F$58,"ja","nein")</f>
        <v>ja</v>
      </c>
      <c r="DE16" s="53">
        <f>IF(DF16="ja",$AR$38,0)</f>
        <v>0</v>
      </c>
      <c r="DF16" s="53" t="str">
        <f>IF($AS$38&gt;=$F$58,"ja","nein")</f>
        <v>nein</v>
      </c>
      <c r="DG16" s="53" t="e">
        <f>IF(DH16="ja",#REF!,0)</f>
        <v>#REF!</v>
      </c>
      <c r="DH16" s="53" t="e">
        <f>IF(#REF!&gt;=$F$58,"ja","nein")</f>
        <v>#REF!</v>
      </c>
      <c r="DI16" s="53">
        <f>IF(DJ16="ja",$AR$42,0)</f>
        <v>0</v>
      </c>
      <c r="DJ16" s="53" t="str">
        <f>IF($AS$42&gt;=$F$58,"ja","nein")</f>
        <v>nein</v>
      </c>
      <c r="DK16" s="53">
        <f>IF(DL16="ja",$AR$43,0)</f>
        <v>0</v>
      </c>
      <c r="DL16" s="53" t="str">
        <f>IF($AS$43&gt;=$F$58,"ja","nein")</f>
        <v>nein</v>
      </c>
      <c r="DM16" s="53">
        <f>IF(DN16="ja",$AR$41,0)</f>
        <v>0</v>
      </c>
      <c r="DN16" s="53" t="str">
        <f>IF($AS$41&gt;=$F$58,"ja","nein")</f>
        <v>nein</v>
      </c>
      <c r="DO16" s="53">
        <f>IF(DP16="ja",$AR$44,0)</f>
        <v>0</v>
      </c>
      <c r="DP16" s="53" t="str">
        <f>IF($AS$44&gt;=$F$58,"ja","nein")</f>
        <v>nein</v>
      </c>
      <c r="DQ16" s="53">
        <f>IF(DR16="ja",$AR$45,0)</f>
        <v>0</v>
      </c>
      <c r="DR16" s="53" t="str">
        <f>IF($AS$45&gt;=$F$58,"ja","nein")</f>
        <v>nein</v>
      </c>
      <c r="DS16" s="53">
        <f>IF(DT16="ja",$AR$46,0)</f>
        <v>0</v>
      </c>
      <c r="DT16" s="53" t="str">
        <f>IF($AS$46&gt;=$F$58,"ja","nein")</f>
        <v>nein</v>
      </c>
      <c r="DU16" s="53">
        <f>IF(DV16="ja",$AR$47,0)</f>
        <v>0</v>
      </c>
      <c r="DV16" s="53" t="str">
        <f>IF($AS$47&gt;=$F$58,"ja","nein")</f>
        <v>nein</v>
      </c>
    </row>
    <row r="17" spans="1:126" x14ac:dyDescent="0.3">
      <c r="A17" s="35" t="s">
        <v>118</v>
      </c>
      <c r="B17" s="36" t="s">
        <v>119</v>
      </c>
      <c r="C17" s="37" t="s">
        <v>15</v>
      </c>
      <c r="D17" s="144">
        <v>2007</v>
      </c>
      <c r="E17" s="38">
        <v>40.895000000000003</v>
      </c>
      <c r="F17" s="40"/>
      <c r="G17" s="40" t="str">
        <f t="shared" si="2"/>
        <v>ja</v>
      </c>
      <c r="H17" s="39">
        <v>46.335000000000001</v>
      </c>
      <c r="I17" s="40">
        <v>8.9</v>
      </c>
      <c r="J17" s="40" t="str">
        <f t="shared" si="3"/>
        <v>nein</v>
      </c>
      <c r="K17" s="39">
        <v>43.13</v>
      </c>
      <c r="L17" s="40">
        <v>9.1</v>
      </c>
      <c r="M17" s="83" t="str">
        <f t="shared" si="4"/>
        <v>nein</v>
      </c>
      <c r="N17" s="76"/>
      <c r="O17" s="41"/>
      <c r="P17" s="41" t="str">
        <f t="shared" si="5"/>
        <v>nein</v>
      </c>
      <c r="Q17" s="78"/>
      <c r="R17" s="41"/>
      <c r="S17" s="41" t="str">
        <f t="shared" si="6"/>
        <v>nein</v>
      </c>
      <c r="T17" s="78"/>
      <c r="U17" s="41"/>
      <c r="V17" s="41" t="str">
        <f t="shared" si="7"/>
        <v>nein</v>
      </c>
      <c r="W17" s="78"/>
      <c r="X17" s="41"/>
      <c r="Y17" s="41" t="str">
        <f t="shared" si="8"/>
        <v>nein</v>
      </c>
      <c r="Z17" s="78"/>
      <c r="AA17" s="41"/>
      <c r="AB17" s="42" t="str">
        <f t="shared" si="9"/>
        <v>nein</v>
      </c>
      <c r="AC17" s="84">
        <v>40.615000000000002</v>
      </c>
      <c r="AD17" s="85"/>
      <c r="AE17" s="85" t="str">
        <f t="shared" si="10"/>
        <v>nein</v>
      </c>
      <c r="AF17" s="86">
        <v>48.03</v>
      </c>
      <c r="AG17" s="85">
        <v>8.1999999999999993</v>
      </c>
      <c r="AH17" s="85" t="str">
        <f t="shared" si="11"/>
        <v>nein</v>
      </c>
      <c r="AI17" s="86"/>
      <c r="AJ17" s="85"/>
      <c r="AK17" s="85" t="str">
        <f t="shared" si="12"/>
        <v>nein</v>
      </c>
      <c r="AL17" s="86">
        <v>47.26</v>
      </c>
      <c r="AM17" s="85">
        <v>8.1999999999999993</v>
      </c>
      <c r="AN17" s="87" t="str">
        <f t="shared" si="13"/>
        <v>nein</v>
      </c>
      <c r="AO17" s="81">
        <v>41.63</v>
      </c>
      <c r="AP17" s="43"/>
      <c r="AQ17" s="43" t="str">
        <f t="shared" si="14"/>
        <v>ja</v>
      </c>
      <c r="AR17" s="82">
        <v>47.5</v>
      </c>
      <c r="AS17" s="43">
        <v>8.1999999999999993</v>
      </c>
      <c r="AT17" s="43" t="str">
        <f t="shared" si="15"/>
        <v>nein</v>
      </c>
      <c r="AU17" s="82">
        <v>45.86</v>
      </c>
      <c r="AV17" s="43">
        <v>8.1999999999999993</v>
      </c>
      <c r="AW17" s="44" t="str">
        <f t="shared" si="16"/>
        <v>nein</v>
      </c>
      <c r="AX17" s="91" t="str">
        <f t="shared" si="17"/>
        <v>ja</v>
      </c>
      <c r="AY17" s="99" t="str">
        <f t="shared" si="18"/>
        <v>nein</v>
      </c>
      <c r="AZ17" s="163">
        <f>MAX($BW$3:$BW$7)+LARGE($BW$3:$BW$7,2)+MAX($BW$8:$BW$17)+LARGE($BW$8:$BW$17,2)</f>
        <v>82.525000000000006</v>
      </c>
      <c r="BA17" s="164"/>
      <c r="BE17" s="53">
        <f>IF(BF17="ja",$AU$5,0)</f>
        <v>46.86</v>
      </c>
      <c r="BF17" s="53" t="str">
        <f>IF($AV$5&gt;=$F$53,"ja","nein")</f>
        <v>ja</v>
      </c>
      <c r="BG17" s="53">
        <f>IF(BH17="ja",$AU$6,0)</f>
        <v>0</v>
      </c>
      <c r="BH17" s="53" t="str">
        <f>IF($AV$6&gt;=$F$53,"ja","nein")</f>
        <v>nein</v>
      </c>
      <c r="BI17" s="53">
        <f>IF(BJ17="ja",$AU$7,0)</f>
        <v>0</v>
      </c>
      <c r="BJ17" s="53" t="str">
        <f>IF($AV$7&gt;=$F$53,"ja","nein")</f>
        <v>nein</v>
      </c>
      <c r="BK17" s="53">
        <f>IF(BL17="ja",$AU$8,0)</f>
        <v>0</v>
      </c>
      <c r="BL17" s="53" t="str">
        <f>IF($AV$8&gt;=$F$53,"ja","nein")</f>
        <v>nein</v>
      </c>
      <c r="BM17" s="53">
        <f>IF(BN17="ja",$AU$9,0)</f>
        <v>0</v>
      </c>
      <c r="BN17" s="53" t="str">
        <f>IF($AV$9&gt;=$F$53,"ja","nein")</f>
        <v>nein</v>
      </c>
      <c r="BO17" s="53">
        <f>IF(BP17="ja",$AU$13,0)</f>
        <v>52.5</v>
      </c>
      <c r="BP17" s="53" t="str">
        <f>IF($AV$13&gt;=$F$55,"ja","nein")</f>
        <v>ja</v>
      </c>
      <c r="BQ17" s="53">
        <f>IF(BR17="ja",$AU$14,0)</f>
        <v>51.61</v>
      </c>
      <c r="BR17" s="53" t="str">
        <f>IF($AV$14&gt;=$F$55,"ja","nein")</f>
        <v>ja</v>
      </c>
      <c r="BS17" s="53">
        <f>IF(BT17="ja",$AU$16,0)</f>
        <v>0</v>
      </c>
      <c r="BT17" s="53" t="str">
        <f>IF($AV$16&gt;=$F$55,"ja","nein")</f>
        <v>nein</v>
      </c>
      <c r="BU17" s="53">
        <f>IF(BV17="ja",$AU$15,0)</f>
        <v>0</v>
      </c>
      <c r="BV17" s="53" t="str">
        <f>IF($AV$15&gt;=$F$55,"ja","nein")</f>
        <v>nein</v>
      </c>
      <c r="BW17" s="53">
        <f>IF(BX17="ja",$AU$17,0)</f>
        <v>0</v>
      </c>
      <c r="BX17" s="53" t="str">
        <f>IF($AV$17&gt;=$F$55,"ja","nein")</f>
        <v>nein</v>
      </c>
      <c r="BY17" s="53">
        <f>IF(BZ17="ja",$AU$18,0)</f>
        <v>0</v>
      </c>
      <c r="BZ17" s="53" t="str">
        <f>IF($AV$18&gt;=$F$54,"ja","nein")</f>
        <v>nein</v>
      </c>
      <c r="CA17" s="53">
        <f>IF(CB17="ja",$AU$19,0)</f>
        <v>0</v>
      </c>
      <c r="CB17" s="53" t="str">
        <f>IF($AV$19&gt;=$F$54,"ja","nein")</f>
        <v>nein</v>
      </c>
      <c r="CC17" s="53">
        <f>IF(CD17="ja",$AU$20,0)</f>
        <v>0</v>
      </c>
      <c r="CD17" s="53" t="str">
        <f>IF($AV$20&gt;=$F$55,"ja","nein")</f>
        <v>nein</v>
      </c>
      <c r="CE17" s="53">
        <f>IF(CF17="ja",$AU$21,0)</f>
        <v>0</v>
      </c>
      <c r="CF17" s="53" t="str">
        <f>IF($AV$21&gt;=$F$54,"ja","nein")</f>
        <v>nein</v>
      </c>
      <c r="CG17" s="53">
        <f>IF(CH17="ja",$AU$22,0)</f>
        <v>0</v>
      </c>
      <c r="CH17" s="53" t="str">
        <f>IF($AV$22&gt;=$F$55,"ja","nein")</f>
        <v>nein</v>
      </c>
      <c r="CI17" s="53">
        <f>IF(CJ17="ja",$AU$27,0)</f>
        <v>0</v>
      </c>
      <c r="CJ17" s="53" t="str">
        <f>IF($AV$27&gt;=$F$57,"ja","nein")</f>
        <v>nein</v>
      </c>
      <c r="CK17" s="53">
        <f>IF(CL17="ja",$AU$26,0)</f>
        <v>53.405000000000001</v>
      </c>
      <c r="CL17" s="53" t="str">
        <f>IF($AV$26&gt;=$F$57,"ja","nein")</f>
        <v>ja</v>
      </c>
      <c r="CM17" s="53">
        <f>IF(CN17="ja",$AU$28,0)</f>
        <v>50.685000000000002</v>
      </c>
      <c r="CN17" s="53" t="str">
        <f>IF($AV$28&gt;=$F$57,"ja","nein")</f>
        <v>ja</v>
      </c>
      <c r="CO17" s="53">
        <f>IF(CP17="ja",$AU$29,0)</f>
        <v>0</v>
      </c>
      <c r="CP17" s="53" t="str">
        <f>IF($AV$29&gt;=$F$57,"ja","nein")</f>
        <v>nein</v>
      </c>
      <c r="CQ17" s="53">
        <f>IF(CR17="ja",$AU$30,0)</f>
        <v>0</v>
      </c>
      <c r="CR17" s="53" t="str">
        <f>IF($AV$30&gt;=$F$56,"ja","nein")</f>
        <v>nein</v>
      </c>
      <c r="CS17" s="53">
        <f>IF(CT17="ja",$AU$31,0)</f>
        <v>0</v>
      </c>
      <c r="CT17" s="53" t="str">
        <f>IF($AV$31&gt;=$F$56,"ja","nein")</f>
        <v>nein</v>
      </c>
      <c r="CU17" s="53">
        <f>IF(CV17="ja",$AU$32,0)</f>
        <v>0</v>
      </c>
      <c r="CV17" s="53" t="str">
        <f>IF($AV$32&gt;=$F$56,"ja","nein")</f>
        <v>nein</v>
      </c>
      <c r="CW17" s="53">
        <f>IF(CX17="ja",$AU$33,0)</f>
        <v>0</v>
      </c>
      <c r="CX17" s="53" t="str">
        <f>IF($AV$33&gt;=$F$56,"ja","nein")</f>
        <v>nein</v>
      </c>
      <c r="CY17" s="53">
        <f>IF(CZ17="ja",$AU$34,0)</f>
        <v>0</v>
      </c>
      <c r="CZ17" s="53" t="str">
        <f>IF($AV$34&gt;=$F$57,"ja","nein")</f>
        <v>nein</v>
      </c>
      <c r="DA17" s="53">
        <f>IF(DB17="ja",$AU$40,0)</f>
        <v>0</v>
      </c>
      <c r="DB17" s="53" t="str">
        <f>IF($AV$40&gt;=$F$58,"ja","nein")</f>
        <v>nein</v>
      </c>
      <c r="DC17" s="53">
        <f>IF(DD17="ja",$AU$39,0)</f>
        <v>53.365000000000002</v>
      </c>
      <c r="DD17" s="53" t="str">
        <f>IF($AV$39&gt;=$F$58,"ja","nein")</f>
        <v>ja</v>
      </c>
      <c r="DE17" s="53">
        <f>IF(DF17="ja",$AU$38,0)</f>
        <v>0</v>
      </c>
      <c r="DF17" s="53" t="str">
        <f>IF($AV$38&gt;=$F$58,"ja","nein")</f>
        <v>nein</v>
      </c>
      <c r="DG17" s="53" t="e">
        <f>IF(DH17="ja",#REF!,0)</f>
        <v>#REF!</v>
      </c>
      <c r="DH17" s="53" t="e">
        <f>IF(#REF!&gt;=$F$58,"ja","nein")</f>
        <v>#REF!</v>
      </c>
      <c r="DI17" s="53">
        <f>IF(DJ17="ja",$AU$42,0)</f>
        <v>0</v>
      </c>
      <c r="DJ17" s="53" t="str">
        <f>IF($AV$42&gt;=$F$58,"ja","nein")</f>
        <v>nein</v>
      </c>
      <c r="DK17" s="53">
        <f>IF(DL17="ja",$AU$43,0)</f>
        <v>0</v>
      </c>
      <c r="DL17" s="53" t="str">
        <f>IF($AV$43&gt;=$F$58,"ja","nein")</f>
        <v>nein</v>
      </c>
      <c r="DM17" s="53">
        <f>IF(DN17="ja",$AU$41,0)</f>
        <v>0</v>
      </c>
      <c r="DN17" s="53" t="str">
        <f>IF($AV$41&gt;=$F$58,"ja","nein")</f>
        <v>nein</v>
      </c>
      <c r="DO17" s="53">
        <f>IF(DP17="ja",$AU$44,0)</f>
        <v>0</v>
      </c>
      <c r="DP17" s="53" t="str">
        <f>IF($AV$44&gt;=$F$58,"ja","nein")</f>
        <v>nein</v>
      </c>
      <c r="DQ17" s="53">
        <f>IF(DR17="ja",$AU$45,0)</f>
        <v>0</v>
      </c>
      <c r="DR17" s="53" t="str">
        <f>IF($AV$45&gt;=$F$58,"ja","nein")</f>
        <v>nein</v>
      </c>
      <c r="DS17" s="53">
        <f>IF(DT17="ja",$AU$46,0)</f>
        <v>0</v>
      </c>
      <c r="DT17" s="53" t="str">
        <f>IF($AV$46&gt;=$F$58,"ja","nein")</f>
        <v>nein</v>
      </c>
      <c r="DU17" s="53">
        <f>IF(DV17="ja",$AU$47,0)</f>
        <v>0</v>
      </c>
      <c r="DV17" s="53" t="str">
        <f>IF($AV$47&gt;=$F$58,"ja","nein")</f>
        <v>nein</v>
      </c>
    </row>
    <row r="18" spans="1:126" x14ac:dyDescent="0.3">
      <c r="A18" s="35"/>
      <c r="B18" s="36"/>
      <c r="C18" s="37"/>
      <c r="D18" s="144"/>
      <c r="E18" s="38"/>
      <c r="F18" s="40"/>
      <c r="G18" s="40" t="e">
        <f t="shared" si="2"/>
        <v>#N/A</v>
      </c>
      <c r="H18" s="39"/>
      <c r="I18" s="40"/>
      <c r="J18" s="40" t="e">
        <f t="shared" si="3"/>
        <v>#N/A</v>
      </c>
      <c r="K18" s="39"/>
      <c r="L18" s="40"/>
      <c r="M18" s="83" t="e">
        <f t="shared" si="4"/>
        <v>#N/A</v>
      </c>
      <c r="N18" s="76"/>
      <c r="O18" s="41"/>
      <c r="P18" s="41" t="e">
        <f t="shared" si="5"/>
        <v>#N/A</v>
      </c>
      <c r="Q18" s="78"/>
      <c r="R18" s="41"/>
      <c r="S18" s="41" t="e">
        <f t="shared" si="6"/>
        <v>#N/A</v>
      </c>
      <c r="T18" s="78"/>
      <c r="U18" s="41"/>
      <c r="V18" s="41" t="e">
        <f t="shared" si="7"/>
        <v>#N/A</v>
      </c>
      <c r="W18" s="78"/>
      <c r="X18" s="41"/>
      <c r="Y18" s="41" t="e">
        <f t="shared" si="8"/>
        <v>#N/A</v>
      </c>
      <c r="Z18" s="78"/>
      <c r="AA18" s="41"/>
      <c r="AB18" s="42" t="e">
        <f t="shared" si="9"/>
        <v>#N/A</v>
      </c>
      <c r="AC18" s="84"/>
      <c r="AD18" s="85"/>
      <c r="AE18" s="85" t="e">
        <f t="shared" si="10"/>
        <v>#N/A</v>
      </c>
      <c r="AF18" s="86"/>
      <c r="AG18" s="85"/>
      <c r="AH18" s="85" t="e">
        <f t="shared" si="11"/>
        <v>#N/A</v>
      </c>
      <c r="AI18" s="86"/>
      <c r="AJ18" s="85"/>
      <c r="AK18" s="85" t="e">
        <f t="shared" si="12"/>
        <v>#N/A</v>
      </c>
      <c r="AL18" s="86"/>
      <c r="AM18" s="85"/>
      <c r="AN18" s="87" t="e">
        <f t="shared" si="13"/>
        <v>#N/A</v>
      </c>
      <c r="AO18" s="81"/>
      <c r="AP18" s="43"/>
      <c r="AQ18" s="43" t="e">
        <f t="shared" si="14"/>
        <v>#N/A</v>
      </c>
      <c r="AR18" s="82"/>
      <c r="AS18" s="43"/>
      <c r="AT18" s="43" t="e">
        <f t="shared" si="15"/>
        <v>#N/A</v>
      </c>
      <c r="AU18" s="82"/>
      <c r="AV18" s="43"/>
      <c r="AW18" s="44" t="e">
        <f t="shared" si="16"/>
        <v>#N/A</v>
      </c>
      <c r="AX18" s="91" t="e">
        <f t="shared" si="17"/>
        <v>#N/A</v>
      </c>
      <c r="AY18" s="99" t="e">
        <f t="shared" si="18"/>
        <v>#N/A</v>
      </c>
      <c r="AZ18" s="158">
        <f>MAX($BY$3:$BY$7)+LARGE($BY$3:$BY$7,2)+MAX($BY$8:$BY$17)+LARGE($BY$8:$BY$17,2)</f>
        <v>0</v>
      </c>
      <c r="BA18" s="159"/>
    </row>
    <row r="19" spans="1:126" x14ac:dyDescent="0.3">
      <c r="A19" s="35"/>
      <c r="B19" s="36"/>
      <c r="C19" s="37"/>
      <c r="D19" s="144"/>
      <c r="E19" s="38"/>
      <c r="F19" s="40"/>
      <c r="G19" s="40" t="e">
        <f t="shared" si="2"/>
        <v>#N/A</v>
      </c>
      <c r="H19" s="39"/>
      <c r="I19" s="40"/>
      <c r="J19" s="40" t="e">
        <f t="shared" si="3"/>
        <v>#N/A</v>
      </c>
      <c r="K19" s="39"/>
      <c r="L19" s="40"/>
      <c r="M19" s="83" t="e">
        <f t="shared" si="4"/>
        <v>#N/A</v>
      </c>
      <c r="N19" s="76"/>
      <c r="O19" s="41"/>
      <c r="P19" s="41" t="e">
        <f t="shared" si="5"/>
        <v>#N/A</v>
      </c>
      <c r="Q19" s="78"/>
      <c r="R19" s="41"/>
      <c r="S19" s="41" t="e">
        <f t="shared" si="6"/>
        <v>#N/A</v>
      </c>
      <c r="T19" s="78"/>
      <c r="U19" s="41"/>
      <c r="V19" s="41" t="e">
        <f t="shared" si="7"/>
        <v>#N/A</v>
      </c>
      <c r="W19" s="78"/>
      <c r="X19" s="41"/>
      <c r="Y19" s="41" t="e">
        <f t="shared" si="8"/>
        <v>#N/A</v>
      </c>
      <c r="Z19" s="78"/>
      <c r="AA19" s="41"/>
      <c r="AB19" s="42" t="e">
        <f t="shared" si="9"/>
        <v>#N/A</v>
      </c>
      <c r="AC19" s="84"/>
      <c r="AD19" s="85"/>
      <c r="AE19" s="85" t="e">
        <f t="shared" si="10"/>
        <v>#N/A</v>
      </c>
      <c r="AF19" s="86"/>
      <c r="AG19" s="85"/>
      <c r="AH19" s="85" t="e">
        <f t="shared" si="11"/>
        <v>#N/A</v>
      </c>
      <c r="AI19" s="86"/>
      <c r="AJ19" s="85"/>
      <c r="AK19" s="85" t="e">
        <f t="shared" si="12"/>
        <v>#N/A</v>
      </c>
      <c r="AL19" s="86"/>
      <c r="AM19" s="85"/>
      <c r="AN19" s="87" t="e">
        <f t="shared" si="13"/>
        <v>#N/A</v>
      </c>
      <c r="AO19" s="81"/>
      <c r="AP19" s="43"/>
      <c r="AQ19" s="43" t="e">
        <f t="shared" si="14"/>
        <v>#N/A</v>
      </c>
      <c r="AR19" s="82"/>
      <c r="AS19" s="43"/>
      <c r="AT19" s="43" t="e">
        <f t="shared" si="15"/>
        <v>#N/A</v>
      </c>
      <c r="AU19" s="82"/>
      <c r="AV19" s="43"/>
      <c r="AW19" s="44" t="e">
        <f t="shared" si="16"/>
        <v>#N/A</v>
      </c>
      <c r="AX19" s="91" t="e">
        <f t="shared" si="17"/>
        <v>#N/A</v>
      </c>
      <c r="AY19" s="99" t="e">
        <f t="shared" si="18"/>
        <v>#N/A</v>
      </c>
      <c r="AZ19" s="158">
        <f>MAX($CA$3:$CA$7)+LARGE($CA$3:$CA$7,2)+MAX($CA$8:$CA$17)+LARGE($CA$8:$CA$17,2)</f>
        <v>0</v>
      </c>
      <c r="BA19" s="159"/>
    </row>
    <row r="20" spans="1:126" x14ac:dyDescent="0.3">
      <c r="A20" s="35"/>
      <c r="B20" s="36"/>
      <c r="C20" s="37"/>
      <c r="D20" s="144"/>
      <c r="E20" s="38"/>
      <c r="F20" s="40"/>
      <c r="G20" s="40" t="e">
        <f t="shared" si="2"/>
        <v>#N/A</v>
      </c>
      <c r="H20" s="39"/>
      <c r="I20" s="40"/>
      <c r="J20" s="40" t="e">
        <f t="shared" si="3"/>
        <v>#N/A</v>
      </c>
      <c r="K20" s="39"/>
      <c r="L20" s="40"/>
      <c r="M20" s="83" t="e">
        <f t="shared" si="4"/>
        <v>#N/A</v>
      </c>
      <c r="N20" s="76"/>
      <c r="O20" s="41"/>
      <c r="P20" s="41" t="e">
        <f t="shared" si="5"/>
        <v>#N/A</v>
      </c>
      <c r="Q20" s="78"/>
      <c r="R20" s="41"/>
      <c r="S20" s="41" t="e">
        <f t="shared" si="6"/>
        <v>#N/A</v>
      </c>
      <c r="T20" s="78"/>
      <c r="U20" s="41"/>
      <c r="V20" s="41" t="e">
        <f t="shared" si="7"/>
        <v>#N/A</v>
      </c>
      <c r="W20" s="78"/>
      <c r="X20" s="41"/>
      <c r="Y20" s="41" t="e">
        <f t="shared" si="8"/>
        <v>#N/A</v>
      </c>
      <c r="Z20" s="78"/>
      <c r="AA20" s="41"/>
      <c r="AB20" s="42" t="e">
        <f t="shared" si="9"/>
        <v>#N/A</v>
      </c>
      <c r="AC20" s="84"/>
      <c r="AD20" s="85"/>
      <c r="AE20" s="85" t="e">
        <f t="shared" si="10"/>
        <v>#N/A</v>
      </c>
      <c r="AF20" s="86"/>
      <c r="AG20" s="85"/>
      <c r="AH20" s="85" t="e">
        <f t="shared" si="11"/>
        <v>#N/A</v>
      </c>
      <c r="AI20" s="86"/>
      <c r="AJ20" s="85"/>
      <c r="AK20" s="85" t="e">
        <f t="shared" si="12"/>
        <v>#N/A</v>
      </c>
      <c r="AL20" s="86"/>
      <c r="AM20" s="85"/>
      <c r="AN20" s="87" t="e">
        <f t="shared" si="13"/>
        <v>#N/A</v>
      </c>
      <c r="AO20" s="81"/>
      <c r="AP20" s="43"/>
      <c r="AQ20" s="43" t="e">
        <f t="shared" si="14"/>
        <v>#N/A</v>
      </c>
      <c r="AR20" s="82"/>
      <c r="AS20" s="43"/>
      <c r="AT20" s="43" t="e">
        <f t="shared" si="15"/>
        <v>#N/A</v>
      </c>
      <c r="AU20" s="82"/>
      <c r="AV20" s="43"/>
      <c r="AW20" s="44" t="e">
        <f t="shared" si="16"/>
        <v>#N/A</v>
      </c>
      <c r="AX20" s="91" t="e">
        <f t="shared" si="17"/>
        <v>#N/A</v>
      </c>
      <c r="AY20" s="99" t="e">
        <f t="shared" si="18"/>
        <v>#N/A</v>
      </c>
      <c r="AZ20" s="158">
        <f>MAX($CC$3:$CC$7)+LARGE($CC$3:$CC$7,2)+MAX($CC$8:$CC$17)+LARGE($CC$8:$CC$17,2)</f>
        <v>0</v>
      </c>
      <c r="BA20" s="159"/>
    </row>
    <row r="21" spans="1:126" x14ac:dyDescent="0.3">
      <c r="A21" s="35"/>
      <c r="B21" s="36"/>
      <c r="C21" s="37"/>
      <c r="D21" s="144"/>
      <c r="E21" s="38"/>
      <c r="F21" s="40"/>
      <c r="G21" s="40" t="e">
        <f t="shared" si="2"/>
        <v>#N/A</v>
      </c>
      <c r="H21" s="39"/>
      <c r="I21" s="40"/>
      <c r="J21" s="40" t="e">
        <f t="shared" si="3"/>
        <v>#N/A</v>
      </c>
      <c r="K21" s="39"/>
      <c r="L21" s="40"/>
      <c r="M21" s="83" t="e">
        <f t="shared" si="4"/>
        <v>#N/A</v>
      </c>
      <c r="N21" s="76"/>
      <c r="O21" s="41"/>
      <c r="P21" s="41" t="e">
        <f t="shared" si="5"/>
        <v>#N/A</v>
      </c>
      <c r="Q21" s="78"/>
      <c r="R21" s="41"/>
      <c r="S21" s="41" t="e">
        <f t="shared" si="6"/>
        <v>#N/A</v>
      </c>
      <c r="T21" s="78"/>
      <c r="U21" s="41"/>
      <c r="V21" s="41" t="e">
        <f t="shared" si="7"/>
        <v>#N/A</v>
      </c>
      <c r="W21" s="78"/>
      <c r="X21" s="41"/>
      <c r="Y21" s="41" t="e">
        <f t="shared" si="8"/>
        <v>#N/A</v>
      </c>
      <c r="Z21" s="78"/>
      <c r="AA21" s="41"/>
      <c r="AB21" s="42" t="e">
        <f t="shared" si="9"/>
        <v>#N/A</v>
      </c>
      <c r="AC21" s="84"/>
      <c r="AD21" s="85"/>
      <c r="AE21" s="85" t="e">
        <f t="shared" si="10"/>
        <v>#N/A</v>
      </c>
      <c r="AF21" s="86"/>
      <c r="AG21" s="85"/>
      <c r="AH21" s="85" t="e">
        <f t="shared" si="11"/>
        <v>#N/A</v>
      </c>
      <c r="AI21" s="86"/>
      <c r="AJ21" s="85"/>
      <c r="AK21" s="85" t="e">
        <f t="shared" si="12"/>
        <v>#N/A</v>
      </c>
      <c r="AL21" s="86"/>
      <c r="AM21" s="85"/>
      <c r="AN21" s="87" t="e">
        <f t="shared" si="13"/>
        <v>#N/A</v>
      </c>
      <c r="AO21" s="81"/>
      <c r="AP21" s="43"/>
      <c r="AQ21" s="43" t="e">
        <f t="shared" si="14"/>
        <v>#N/A</v>
      </c>
      <c r="AR21" s="82"/>
      <c r="AS21" s="43"/>
      <c r="AT21" s="43" t="e">
        <f t="shared" si="15"/>
        <v>#N/A</v>
      </c>
      <c r="AU21" s="82"/>
      <c r="AV21" s="43"/>
      <c r="AW21" s="44" t="e">
        <f t="shared" si="16"/>
        <v>#N/A</v>
      </c>
      <c r="AX21" s="91" t="e">
        <f t="shared" si="17"/>
        <v>#N/A</v>
      </c>
      <c r="AY21" s="99" t="e">
        <f t="shared" si="18"/>
        <v>#N/A</v>
      </c>
      <c r="AZ21" s="158">
        <f>MAX($CE$3:$CE$7)+LARGE($CE$3:$CE$7,2)+MAX($CE$8:$CE$17)+LARGE($CE$8:$CE$17,2)</f>
        <v>0</v>
      </c>
      <c r="BA21" s="159"/>
    </row>
    <row r="22" spans="1:126" ht="16.2" thickBot="1" x14ac:dyDescent="0.35">
      <c r="A22" s="45"/>
      <c r="B22" s="46"/>
      <c r="C22" s="47"/>
      <c r="D22" s="145"/>
      <c r="E22" s="48"/>
      <c r="F22" s="50"/>
      <c r="G22" s="50" t="e">
        <f t="shared" si="2"/>
        <v>#N/A</v>
      </c>
      <c r="H22" s="49"/>
      <c r="I22" s="50"/>
      <c r="J22" s="50" t="e">
        <f t="shared" si="3"/>
        <v>#N/A</v>
      </c>
      <c r="K22" s="49"/>
      <c r="L22" s="50"/>
      <c r="M22" s="151" t="e">
        <f t="shared" si="4"/>
        <v>#N/A</v>
      </c>
      <c r="N22" s="77"/>
      <c r="O22" s="51"/>
      <c r="P22" s="51" t="e">
        <f t="shared" si="5"/>
        <v>#N/A</v>
      </c>
      <c r="Q22" s="79"/>
      <c r="R22" s="51"/>
      <c r="S22" s="51" t="e">
        <f t="shared" si="6"/>
        <v>#N/A</v>
      </c>
      <c r="T22" s="79"/>
      <c r="U22" s="51"/>
      <c r="V22" s="51" t="e">
        <f t="shared" si="7"/>
        <v>#N/A</v>
      </c>
      <c r="W22" s="79"/>
      <c r="X22" s="51"/>
      <c r="Y22" s="51" t="e">
        <f t="shared" si="8"/>
        <v>#N/A</v>
      </c>
      <c r="Z22" s="79"/>
      <c r="AA22" s="51"/>
      <c r="AB22" s="102" t="e">
        <f t="shared" si="9"/>
        <v>#N/A</v>
      </c>
      <c r="AC22" s="132"/>
      <c r="AD22" s="133"/>
      <c r="AE22" s="133" t="e">
        <f t="shared" si="10"/>
        <v>#N/A</v>
      </c>
      <c r="AF22" s="134"/>
      <c r="AG22" s="133"/>
      <c r="AH22" s="133" t="e">
        <f t="shared" si="11"/>
        <v>#N/A</v>
      </c>
      <c r="AI22" s="134"/>
      <c r="AJ22" s="133"/>
      <c r="AK22" s="133" t="e">
        <f t="shared" si="12"/>
        <v>#N/A</v>
      </c>
      <c r="AL22" s="134"/>
      <c r="AM22" s="133"/>
      <c r="AN22" s="135" t="e">
        <f t="shared" si="13"/>
        <v>#N/A</v>
      </c>
      <c r="AO22" s="136"/>
      <c r="AP22" s="137"/>
      <c r="AQ22" s="137" t="e">
        <f t="shared" si="14"/>
        <v>#N/A</v>
      </c>
      <c r="AR22" s="138"/>
      <c r="AS22" s="137"/>
      <c r="AT22" s="137" t="e">
        <f t="shared" si="15"/>
        <v>#N/A</v>
      </c>
      <c r="AU22" s="138"/>
      <c r="AV22" s="137"/>
      <c r="AW22" s="139" t="e">
        <f t="shared" si="16"/>
        <v>#N/A</v>
      </c>
      <c r="AX22" s="92" t="e">
        <f t="shared" si="17"/>
        <v>#N/A</v>
      </c>
      <c r="AY22" s="100" t="e">
        <f t="shared" si="18"/>
        <v>#N/A</v>
      </c>
      <c r="AZ22" s="160">
        <f>MAX($CG$3:$CG$7)+LARGE($CG$3:$CG$7,2)+MAX($CG$8:$CG$17)+LARGE($CG$8:$CG$17,2)</f>
        <v>0</v>
      </c>
      <c r="BA22" s="161"/>
    </row>
    <row r="23" spans="1:126" s="52" customFormat="1" ht="16.2" thickBot="1" x14ac:dyDescent="0.35">
      <c r="A23" s="25"/>
      <c r="B23" s="25"/>
      <c r="C23" s="26"/>
      <c r="D23" s="25"/>
      <c r="E23" s="27"/>
      <c r="F23" s="28"/>
      <c r="G23" s="28"/>
      <c r="H23" s="27"/>
      <c r="I23" s="28"/>
      <c r="J23" s="28"/>
      <c r="K23" s="27"/>
      <c r="L23" s="28"/>
      <c r="M23" s="28"/>
      <c r="N23" s="27"/>
      <c r="O23" s="28"/>
      <c r="P23" s="28"/>
      <c r="Q23" s="27"/>
      <c r="R23" s="28"/>
      <c r="S23" s="28"/>
      <c r="T23" s="27"/>
      <c r="U23" s="80"/>
      <c r="V23" s="80"/>
      <c r="W23" s="29"/>
      <c r="X23" s="80"/>
      <c r="Y23" s="80"/>
      <c r="Z23" s="27"/>
      <c r="AA23" s="80"/>
      <c r="AB23" s="80"/>
      <c r="AC23" s="29"/>
      <c r="AD23" s="80"/>
      <c r="AE23" s="80"/>
      <c r="AF23" s="29"/>
      <c r="AG23" s="80"/>
      <c r="AH23" s="80"/>
      <c r="AI23" s="29"/>
      <c r="AJ23" s="80"/>
      <c r="AK23" s="80"/>
      <c r="AL23" s="29"/>
      <c r="AM23" s="80"/>
      <c r="AN23" s="80"/>
      <c r="AO23" s="29"/>
      <c r="AP23" s="80"/>
      <c r="AQ23" s="80"/>
      <c r="AR23" s="29"/>
      <c r="AS23" s="80"/>
      <c r="AT23" s="80"/>
      <c r="AU23" s="29"/>
      <c r="AV23" s="80"/>
      <c r="AW23" s="80"/>
      <c r="AX23" s="89"/>
      <c r="AY23" s="89"/>
      <c r="AZ23" s="29"/>
      <c r="BA23" s="30"/>
      <c r="BB23" s="25"/>
      <c r="BC23" s="25"/>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row>
    <row r="24" spans="1:126" s="21" customFormat="1" ht="16.2" thickBot="1" x14ac:dyDescent="0.35">
      <c r="A24" s="31" t="s">
        <v>149</v>
      </c>
      <c r="B24" s="31"/>
      <c r="C24" s="31"/>
      <c r="D24" s="31"/>
      <c r="E24" s="246" t="s">
        <v>153</v>
      </c>
      <c r="F24" s="247"/>
      <c r="G24" s="247"/>
      <c r="H24" s="247"/>
      <c r="I24" s="247"/>
      <c r="J24" s="247"/>
      <c r="K24" s="247"/>
      <c r="L24" s="247"/>
      <c r="M24" s="247"/>
      <c r="N24" s="248" t="s">
        <v>156</v>
      </c>
      <c r="O24" s="249"/>
      <c r="P24" s="249"/>
      <c r="Q24" s="249"/>
      <c r="R24" s="249"/>
      <c r="S24" s="249"/>
      <c r="T24" s="249"/>
      <c r="U24" s="249"/>
      <c r="V24" s="249"/>
      <c r="W24" s="249"/>
      <c r="X24" s="249"/>
      <c r="Y24" s="249"/>
      <c r="Z24" s="249"/>
      <c r="AA24" s="249"/>
      <c r="AB24" s="249"/>
      <c r="AC24" s="250" t="s">
        <v>157</v>
      </c>
      <c r="AD24" s="251"/>
      <c r="AE24" s="251"/>
      <c r="AF24" s="251"/>
      <c r="AG24" s="251"/>
      <c r="AH24" s="251"/>
      <c r="AI24" s="251"/>
      <c r="AJ24" s="251"/>
      <c r="AK24" s="251"/>
      <c r="AL24" s="251"/>
      <c r="AM24" s="251"/>
      <c r="AN24" s="251"/>
      <c r="AO24" s="253" t="s">
        <v>158</v>
      </c>
      <c r="AP24" s="254"/>
      <c r="AQ24" s="254"/>
      <c r="AR24" s="254"/>
      <c r="AS24" s="254"/>
      <c r="AT24" s="254"/>
      <c r="AU24" s="254"/>
      <c r="AV24" s="254"/>
      <c r="AW24" s="255"/>
      <c r="AX24" s="155" t="s">
        <v>99</v>
      </c>
      <c r="AY24" s="96" t="s">
        <v>160</v>
      </c>
      <c r="AZ24" s="256" t="s">
        <v>0</v>
      </c>
      <c r="BA24" s="257"/>
      <c r="BD24" s="23"/>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row>
    <row r="25" spans="1:126" s="21" customFormat="1" ht="16.2" thickBot="1" x14ac:dyDescent="0.35">
      <c r="A25" s="32" t="s">
        <v>1</v>
      </c>
      <c r="B25" s="33" t="s">
        <v>2</v>
      </c>
      <c r="C25" s="33" t="s">
        <v>3</v>
      </c>
      <c r="D25" s="143" t="s">
        <v>4</v>
      </c>
      <c r="E25" s="146" t="s">
        <v>5</v>
      </c>
      <c r="F25" s="147" t="s">
        <v>6</v>
      </c>
      <c r="G25" s="147"/>
      <c r="H25" s="148" t="s">
        <v>7</v>
      </c>
      <c r="I25" s="147" t="s">
        <v>6</v>
      </c>
      <c r="J25" s="147"/>
      <c r="K25" s="148" t="s">
        <v>8</v>
      </c>
      <c r="L25" s="147" t="s">
        <v>6</v>
      </c>
      <c r="M25" s="149"/>
      <c r="N25" s="118" t="s">
        <v>5</v>
      </c>
      <c r="O25" s="119" t="s">
        <v>6</v>
      </c>
      <c r="P25" s="119"/>
      <c r="Q25" s="120" t="s">
        <v>154</v>
      </c>
      <c r="R25" s="119" t="s">
        <v>6</v>
      </c>
      <c r="S25" s="119"/>
      <c r="T25" s="120" t="s">
        <v>7</v>
      </c>
      <c r="U25" s="119" t="s">
        <v>6</v>
      </c>
      <c r="V25" s="119"/>
      <c r="W25" s="120" t="s">
        <v>8</v>
      </c>
      <c r="X25" s="119" t="s">
        <v>6</v>
      </c>
      <c r="Y25" s="119"/>
      <c r="Z25" s="120" t="s">
        <v>155</v>
      </c>
      <c r="AA25" s="119" t="s">
        <v>6</v>
      </c>
      <c r="AB25" s="121"/>
      <c r="AC25" s="122" t="s">
        <v>5</v>
      </c>
      <c r="AD25" s="123" t="s">
        <v>6</v>
      </c>
      <c r="AE25" s="123"/>
      <c r="AF25" s="124" t="s">
        <v>7</v>
      </c>
      <c r="AG25" s="123" t="s">
        <v>6</v>
      </c>
      <c r="AH25" s="123"/>
      <c r="AI25" s="124" t="s">
        <v>162</v>
      </c>
      <c r="AJ25" s="123" t="s">
        <v>6</v>
      </c>
      <c r="AK25" s="123"/>
      <c r="AL25" s="124" t="s">
        <v>155</v>
      </c>
      <c r="AM25" s="123" t="s">
        <v>6</v>
      </c>
      <c r="AN25" s="125"/>
      <c r="AO25" s="126" t="s">
        <v>5</v>
      </c>
      <c r="AP25" s="127" t="s">
        <v>6</v>
      </c>
      <c r="AQ25" s="127"/>
      <c r="AR25" s="128" t="s">
        <v>7</v>
      </c>
      <c r="AS25" s="127" t="s">
        <v>6</v>
      </c>
      <c r="AT25" s="127"/>
      <c r="AU25" s="128" t="s">
        <v>8</v>
      </c>
      <c r="AV25" s="127" t="s">
        <v>6</v>
      </c>
      <c r="AW25" s="129"/>
      <c r="AX25" s="92" t="s">
        <v>159</v>
      </c>
      <c r="AY25" s="97" t="s">
        <v>159</v>
      </c>
      <c r="AZ25" s="130" t="s">
        <v>9</v>
      </c>
      <c r="BA25" s="131" t="s">
        <v>147</v>
      </c>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row>
    <row r="26" spans="1:126" x14ac:dyDescent="0.3">
      <c r="A26" s="228" t="s">
        <v>122</v>
      </c>
      <c r="B26" s="235" t="s">
        <v>123</v>
      </c>
      <c r="C26" s="236" t="s">
        <v>124</v>
      </c>
      <c r="D26" s="237">
        <v>2005</v>
      </c>
      <c r="E26" s="165">
        <v>44.1</v>
      </c>
      <c r="F26" s="166"/>
      <c r="G26" s="166" t="str">
        <f t="shared" ref="G26:G34" si="19">IF(E26&gt;=VLOOKUP($D26,$A$52:$F$58,3,FALSE),"ja","nein")</f>
        <v>ja</v>
      </c>
      <c r="H26" s="167">
        <v>52.75</v>
      </c>
      <c r="I26" s="166">
        <v>13.3</v>
      </c>
      <c r="J26" s="166" t="str">
        <f t="shared" ref="J26:J34" si="20">IF(AND(H26&gt;=VLOOKUP($D26,$A$52:$F$58,5,FALSE),I26&gt;=VLOOKUP($D26,$A$52:$F$58,6,FALSE)),"ja","nein")</f>
        <v>ja</v>
      </c>
      <c r="K26" s="167">
        <v>52.82</v>
      </c>
      <c r="L26" s="166">
        <v>13.3</v>
      </c>
      <c r="M26" s="168" t="str">
        <f t="shared" ref="M26:M34" si="21">IF(AND(K26&gt;=VLOOKUP($D26,$A$52:$F$58,5,FALSE),L26&gt;=VLOOKUP($D26,$A$52:$F$58,6,FALSE)),"ja","nein")</f>
        <v>ja</v>
      </c>
      <c r="N26" s="169"/>
      <c r="O26" s="170"/>
      <c r="P26" s="170" t="str">
        <f t="shared" ref="P26:P34" si="22">IF(N26&gt;=VLOOKUP($D26,$A$52:$F$58,3,FALSE),"ja","nein")</f>
        <v>nein</v>
      </c>
      <c r="Q26" s="171"/>
      <c r="R26" s="170"/>
      <c r="S26" s="170" t="str">
        <f t="shared" ref="S26:S34" si="23">IF(Q26&gt;=VLOOKUP($D26,$A$52:$F$58,3,FALSE),"ja","nein")</f>
        <v>nein</v>
      </c>
      <c r="T26" s="171"/>
      <c r="U26" s="170"/>
      <c r="V26" s="170" t="str">
        <f t="shared" ref="V26:V34" si="24">IF(AND(T26&gt;=VLOOKUP($D26,$A$52:$F$58,5,FALSE),U26&gt;=VLOOKUP($D26,$A$52:$F$58,6,FALSE)),"ja","nein")</f>
        <v>nein</v>
      </c>
      <c r="W26" s="171"/>
      <c r="X26" s="170"/>
      <c r="Y26" s="170" t="str">
        <f t="shared" ref="Y26:Y34" si="25">IF(AND(W26&gt;=VLOOKUP($D26,$A$52:$F$58,5,FALSE),X26&gt;=VLOOKUP($D26,$A$52:$F$58,6,FALSE)),"ja","nein")</f>
        <v>nein</v>
      </c>
      <c r="Z26" s="171"/>
      <c r="AA26" s="170"/>
      <c r="AB26" s="172" t="str">
        <f t="shared" ref="AB26:AB34" si="26">IF(AND(Z26&gt;=VLOOKUP($D26,$A$52:$F$58,5,FALSE),AA26&gt;=VLOOKUP($D26,$A$52:$F$58,6,FALSE)),"ja","nein")</f>
        <v>nein</v>
      </c>
      <c r="AC26" s="173">
        <v>42.975000000000001</v>
      </c>
      <c r="AD26" s="174"/>
      <c r="AE26" s="174" t="str">
        <f t="shared" ref="AE26:AE34" si="27">IF(AC26&gt;=VLOOKUP($D26,$A$52:$F$58,3,FALSE),"ja","nein")</f>
        <v>ja</v>
      </c>
      <c r="AF26" s="175">
        <v>54.06</v>
      </c>
      <c r="AG26" s="174">
        <v>14</v>
      </c>
      <c r="AH26" s="174" t="str">
        <f t="shared" ref="AH26:AH34" si="28">IF(AND(AF26&gt;=VLOOKUP($D26,$A$52:$F$58,5,FALSE),AG26&gt;=VLOOKUP($D26,$A$52:$F$58,6,FALSE)),"ja","nein")</f>
        <v>ja</v>
      </c>
      <c r="AI26" s="175"/>
      <c r="AJ26" s="174"/>
      <c r="AK26" s="174" t="str">
        <f t="shared" ref="AK26:AK34" si="29">IF(AND(AI26&gt;=VLOOKUP($D26,$A$52:$F$58,5,FALSE),AJ26&gt;=VLOOKUP($D26,$A$52:$F$58,6,FALSE)),"ja","nein")</f>
        <v>nein</v>
      </c>
      <c r="AL26" s="175">
        <v>48.164999999999999</v>
      </c>
      <c r="AM26" s="174">
        <v>12.2</v>
      </c>
      <c r="AN26" s="176" t="str">
        <f t="shared" ref="AN26:AN34" si="30">IF(AND(AL26&gt;=VLOOKUP($D26,$A$52:$F$58,5,FALSE),AM26&gt;=VLOOKUP($D26,$A$52:$F$58,6,FALSE)),"ja","nein")</f>
        <v>nein</v>
      </c>
      <c r="AO26" s="177">
        <v>43.344999999999999</v>
      </c>
      <c r="AP26" s="178"/>
      <c r="AQ26" s="178" t="str">
        <f t="shared" ref="AQ26:AQ34" si="31">IF(AO26&gt;=VLOOKUP($D26,$A$52:$F$58,3,FALSE),"ja","nein")</f>
        <v>ja</v>
      </c>
      <c r="AR26" s="179">
        <v>48.17</v>
      </c>
      <c r="AS26" s="178">
        <v>12.4</v>
      </c>
      <c r="AT26" s="178" t="str">
        <f t="shared" ref="AT26:AT34" si="32">IF(AND(AR26&gt;=VLOOKUP($D26,$A$52:$F$58,5,FALSE),AS26&gt;=VLOOKUP($D26,$A$52:$F$58,6,FALSE)),"ja","nein")</f>
        <v>nein</v>
      </c>
      <c r="AU26" s="179">
        <v>53.405000000000001</v>
      </c>
      <c r="AV26" s="178">
        <v>14.2</v>
      </c>
      <c r="AW26" s="180" t="str">
        <f t="shared" ref="AW26:AW34" si="33">IF(AND(AU26&gt;=VLOOKUP($D26,$A$52:$F$58,5,FALSE),AV26&gt;=VLOOKUP($D26,$A$52:$F$58,6,FALSE)),"ja","nein")</f>
        <v>ja</v>
      </c>
      <c r="AX26" s="90" t="str">
        <f>IF(OR(G26="ja",P26="ja",S26="ja",AE26="ja",AQ26="ja"),"ja","nein")</f>
        <v>ja</v>
      </c>
      <c r="AY26" s="101" t="str">
        <f t="shared" ref="AY26:AY34" si="34">IF(OR(J26="ja",M26="ja",V26="ja",Y26="ja",AB26="ja",AH26="ja",AK26="ja",AN26="ja",AT26="ja",AW26="ja"),"ja","nein")</f>
        <v>ja</v>
      </c>
      <c r="AZ26" s="238">
        <f>MAX($CK$3:$CK$7)+LARGE($CK$3:$CK$7,2)+MAX($CK$8:$CK$17)+LARGE($CK$8:$CK$17,2)</f>
        <v>194.91</v>
      </c>
      <c r="BA26" s="239">
        <v>1</v>
      </c>
    </row>
    <row r="27" spans="1:126" x14ac:dyDescent="0.3">
      <c r="A27" s="224" t="s">
        <v>125</v>
      </c>
      <c r="B27" s="225" t="s">
        <v>126</v>
      </c>
      <c r="C27" s="226" t="s">
        <v>96</v>
      </c>
      <c r="D27" s="227">
        <v>2005</v>
      </c>
      <c r="E27" s="103">
        <v>43.695</v>
      </c>
      <c r="F27" s="104"/>
      <c r="G27" s="104" t="str">
        <f t="shared" si="19"/>
        <v>ja</v>
      </c>
      <c r="H27" s="105">
        <v>55.335000000000001</v>
      </c>
      <c r="I27" s="104">
        <v>14.3</v>
      </c>
      <c r="J27" s="104" t="str">
        <f t="shared" si="20"/>
        <v>ja</v>
      </c>
      <c r="K27" s="105">
        <v>6.27</v>
      </c>
      <c r="L27" s="104">
        <v>1.7</v>
      </c>
      <c r="M27" s="150" t="str">
        <f t="shared" si="21"/>
        <v>nein</v>
      </c>
      <c r="N27" s="106">
        <v>22.265000000000001</v>
      </c>
      <c r="O27" s="107"/>
      <c r="P27" s="107" t="str">
        <f t="shared" si="22"/>
        <v>nein</v>
      </c>
      <c r="Q27" s="108">
        <v>31.414999999999999</v>
      </c>
      <c r="R27" s="107"/>
      <c r="S27" s="107" t="str">
        <f t="shared" si="23"/>
        <v>nein</v>
      </c>
      <c r="T27" s="108">
        <v>50.37</v>
      </c>
      <c r="U27" s="107">
        <v>13.8</v>
      </c>
      <c r="V27" s="107" t="str">
        <f t="shared" si="24"/>
        <v>nein</v>
      </c>
      <c r="W27" s="108">
        <v>23.29</v>
      </c>
      <c r="X27" s="107">
        <v>6.5</v>
      </c>
      <c r="Y27" s="107" t="str">
        <f t="shared" si="25"/>
        <v>nein</v>
      </c>
      <c r="Z27" s="108">
        <v>6.3550000000000004</v>
      </c>
      <c r="AA27" s="107">
        <v>1.8</v>
      </c>
      <c r="AB27" s="109" t="str">
        <f t="shared" si="26"/>
        <v>nein</v>
      </c>
      <c r="AC27" s="110">
        <v>44.204999999999998</v>
      </c>
      <c r="AD27" s="111"/>
      <c r="AE27" s="111" t="str">
        <f t="shared" si="27"/>
        <v>ja</v>
      </c>
      <c r="AF27" s="112">
        <v>39.270000000000003</v>
      </c>
      <c r="AG27" s="111">
        <v>11.1</v>
      </c>
      <c r="AH27" s="111" t="str">
        <f t="shared" si="28"/>
        <v>nein</v>
      </c>
      <c r="AI27" s="112"/>
      <c r="AJ27" s="111"/>
      <c r="AK27" s="111" t="str">
        <f t="shared" si="29"/>
        <v>nein</v>
      </c>
      <c r="AL27" s="112"/>
      <c r="AM27" s="111"/>
      <c r="AN27" s="113" t="str">
        <f t="shared" si="30"/>
        <v>nein</v>
      </c>
      <c r="AO27" s="114">
        <v>44.064999999999998</v>
      </c>
      <c r="AP27" s="115"/>
      <c r="AQ27" s="115" t="str">
        <f t="shared" si="31"/>
        <v>ja</v>
      </c>
      <c r="AR27" s="116">
        <v>5.8849999999999998</v>
      </c>
      <c r="AS27" s="115">
        <v>1.8</v>
      </c>
      <c r="AT27" s="115" t="str">
        <f t="shared" si="32"/>
        <v>nein</v>
      </c>
      <c r="AU27" s="116"/>
      <c r="AV27" s="115"/>
      <c r="AW27" s="117" t="str">
        <f t="shared" si="33"/>
        <v>nein</v>
      </c>
      <c r="AX27" s="95" t="str">
        <f t="shared" ref="AX27:AX34" si="35">IF(OR(G27="ja",P27="ja",S27="ja",AE27="ja",AQ27="ja"),"ja","nein")</f>
        <v>ja</v>
      </c>
      <c r="AY27" s="98" t="str">
        <f t="shared" si="34"/>
        <v>ja</v>
      </c>
      <c r="AZ27" s="242">
        <f>MAX($CI$3:$CI$7)+LARGE($CI$3:$CI$7,2)+MAX($CI$8:$CI$17)+LARGE($CI$8:$CI$17,2)</f>
        <v>193.97499999999999</v>
      </c>
      <c r="BA27" s="243">
        <v>2</v>
      </c>
    </row>
    <row r="28" spans="1:126" x14ac:dyDescent="0.3">
      <c r="A28" s="35" t="s">
        <v>127</v>
      </c>
      <c r="B28" s="36" t="s">
        <v>128</v>
      </c>
      <c r="C28" s="37" t="s">
        <v>116</v>
      </c>
      <c r="D28" s="144">
        <v>2005</v>
      </c>
      <c r="E28" s="38">
        <v>42.005000000000003</v>
      </c>
      <c r="F28" s="40"/>
      <c r="G28" s="40" t="str">
        <f t="shared" si="19"/>
        <v>nein</v>
      </c>
      <c r="H28" s="39">
        <v>25.684999999999999</v>
      </c>
      <c r="I28" s="40">
        <v>5.8</v>
      </c>
      <c r="J28" s="40" t="str">
        <f t="shared" si="20"/>
        <v>nein</v>
      </c>
      <c r="K28" s="39">
        <v>10.175000000000001</v>
      </c>
      <c r="L28" s="40">
        <v>2</v>
      </c>
      <c r="M28" s="83" t="str">
        <f t="shared" si="21"/>
        <v>nein</v>
      </c>
      <c r="N28" s="76">
        <v>43.134999999999998</v>
      </c>
      <c r="O28" s="41"/>
      <c r="P28" s="41" t="str">
        <f t="shared" si="22"/>
        <v>ja</v>
      </c>
      <c r="Q28" s="78">
        <v>42.354999999999997</v>
      </c>
      <c r="R28" s="41"/>
      <c r="S28" s="41" t="str">
        <f t="shared" si="23"/>
        <v>nein</v>
      </c>
      <c r="T28" s="78">
        <v>50.445</v>
      </c>
      <c r="U28" s="41">
        <v>11.4</v>
      </c>
      <c r="V28" s="41" t="str">
        <f t="shared" si="24"/>
        <v>nein</v>
      </c>
      <c r="W28" s="78">
        <v>49.195</v>
      </c>
      <c r="X28" s="41">
        <v>11.4</v>
      </c>
      <c r="Y28" s="41" t="str">
        <f t="shared" si="25"/>
        <v>nein</v>
      </c>
      <c r="Z28" s="78">
        <v>49.145000000000003</v>
      </c>
      <c r="AA28" s="41">
        <v>11.4</v>
      </c>
      <c r="AB28" s="42" t="str">
        <f t="shared" si="26"/>
        <v>nein</v>
      </c>
      <c r="AC28" s="84">
        <v>41.674999999999997</v>
      </c>
      <c r="AD28" s="85"/>
      <c r="AE28" s="85" t="str">
        <f t="shared" si="27"/>
        <v>nein</v>
      </c>
      <c r="AF28" s="86">
        <v>47.354999999999997</v>
      </c>
      <c r="AG28" s="85">
        <v>11.4</v>
      </c>
      <c r="AH28" s="85" t="str">
        <f t="shared" si="28"/>
        <v>nein</v>
      </c>
      <c r="AI28" s="86"/>
      <c r="AJ28" s="85"/>
      <c r="AK28" s="85" t="str">
        <f t="shared" si="29"/>
        <v>nein</v>
      </c>
      <c r="AL28" s="86">
        <v>49.84</v>
      </c>
      <c r="AM28" s="85">
        <v>11.4</v>
      </c>
      <c r="AN28" s="87" t="str">
        <f t="shared" si="30"/>
        <v>nein</v>
      </c>
      <c r="AO28" s="81">
        <v>41.314999999999998</v>
      </c>
      <c r="AP28" s="43"/>
      <c r="AQ28" s="43" t="str">
        <f t="shared" si="31"/>
        <v>nein</v>
      </c>
      <c r="AR28" s="82">
        <v>50.39</v>
      </c>
      <c r="AS28" s="43">
        <v>11.4</v>
      </c>
      <c r="AT28" s="43" t="str">
        <f t="shared" si="32"/>
        <v>nein</v>
      </c>
      <c r="AU28" s="82">
        <v>50.685000000000002</v>
      </c>
      <c r="AV28" s="43">
        <v>12.1</v>
      </c>
      <c r="AW28" s="44" t="str">
        <f t="shared" si="33"/>
        <v>nein</v>
      </c>
      <c r="AX28" s="91" t="str">
        <f t="shared" si="35"/>
        <v>ja</v>
      </c>
      <c r="AY28" s="99" t="str">
        <f t="shared" si="34"/>
        <v>nein</v>
      </c>
      <c r="AZ28" s="163">
        <f>MAX($CM$3:$CM$7)+LARGE($CM$3:$CM$7,2)+MAX($CM$8:$CM$17)+LARGE($CM$8:$CM$17,2)</f>
        <v>186.62</v>
      </c>
      <c r="BA28" s="164"/>
    </row>
    <row r="29" spans="1:126" x14ac:dyDescent="0.3">
      <c r="A29" s="35" t="s">
        <v>129</v>
      </c>
      <c r="B29" s="36" t="s">
        <v>130</v>
      </c>
      <c r="C29" s="37" t="s">
        <v>131</v>
      </c>
      <c r="D29" s="144">
        <v>2005</v>
      </c>
      <c r="E29" s="38"/>
      <c r="F29" s="40"/>
      <c r="G29" s="40" t="str">
        <f t="shared" si="19"/>
        <v>nein</v>
      </c>
      <c r="H29" s="39"/>
      <c r="I29" s="40"/>
      <c r="J29" s="40" t="str">
        <f t="shared" si="20"/>
        <v>nein</v>
      </c>
      <c r="K29" s="39"/>
      <c r="L29" s="40"/>
      <c r="M29" s="83" t="str">
        <f t="shared" si="21"/>
        <v>nein</v>
      </c>
      <c r="N29" s="76"/>
      <c r="O29" s="41"/>
      <c r="P29" s="41" t="str">
        <f t="shared" si="22"/>
        <v>nein</v>
      </c>
      <c r="Q29" s="78"/>
      <c r="R29" s="41"/>
      <c r="S29" s="41" t="str">
        <f t="shared" si="23"/>
        <v>nein</v>
      </c>
      <c r="T29" s="78"/>
      <c r="U29" s="41"/>
      <c r="V29" s="41" t="str">
        <f t="shared" si="24"/>
        <v>nein</v>
      </c>
      <c r="W29" s="78"/>
      <c r="X29" s="41"/>
      <c r="Y29" s="41" t="str">
        <f t="shared" si="25"/>
        <v>nein</v>
      </c>
      <c r="Z29" s="78"/>
      <c r="AA29" s="41"/>
      <c r="AB29" s="42" t="str">
        <f t="shared" si="26"/>
        <v>nein</v>
      </c>
      <c r="AC29" s="84"/>
      <c r="AD29" s="85"/>
      <c r="AE29" s="85" t="str">
        <f t="shared" si="27"/>
        <v>nein</v>
      </c>
      <c r="AF29" s="86"/>
      <c r="AG29" s="85"/>
      <c r="AH29" s="85" t="str">
        <f t="shared" si="28"/>
        <v>nein</v>
      </c>
      <c r="AI29" s="86"/>
      <c r="AJ29" s="85"/>
      <c r="AK29" s="85" t="str">
        <f t="shared" si="29"/>
        <v>nein</v>
      </c>
      <c r="AL29" s="86"/>
      <c r="AM29" s="85"/>
      <c r="AN29" s="87" t="str">
        <f t="shared" si="30"/>
        <v>nein</v>
      </c>
      <c r="AO29" s="81"/>
      <c r="AP29" s="43"/>
      <c r="AQ29" s="43" t="str">
        <f t="shared" si="31"/>
        <v>nein</v>
      </c>
      <c r="AR29" s="82"/>
      <c r="AS29" s="43"/>
      <c r="AT29" s="43" t="str">
        <f t="shared" si="32"/>
        <v>nein</v>
      </c>
      <c r="AU29" s="82"/>
      <c r="AV29" s="43"/>
      <c r="AW29" s="44" t="str">
        <f t="shared" si="33"/>
        <v>nein</v>
      </c>
      <c r="AX29" s="91" t="str">
        <f t="shared" si="35"/>
        <v>nein</v>
      </c>
      <c r="AY29" s="99" t="str">
        <f t="shared" si="34"/>
        <v>nein</v>
      </c>
      <c r="AZ29" s="163">
        <f>MAX($CO$3:$CO$7)+LARGE($CO$3:$CO$7,2)+MAX($CO$8:$CO$17)+LARGE($CO$8:$CO$17,2)</f>
        <v>0</v>
      </c>
      <c r="BA29" s="164"/>
    </row>
    <row r="30" spans="1:126" x14ac:dyDescent="0.3">
      <c r="A30" s="35"/>
      <c r="B30" s="36"/>
      <c r="C30" s="37"/>
      <c r="D30" s="144"/>
      <c r="E30" s="38"/>
      <c r="F30" s="40"/>
      <c r="G30" s="40" t="e">
        <f t="shared" si="19"/>
        <v>#N/A</v>
      </c>
      <c r="H30" s="39"/>
      <c r="I30" s="40"/>
      <c r="J30" s="40" t="e">
        <f t="shared" si="20"/>
        <v>#N/A</v>
      </c>
      <c r="K30" s="39"/>
      <c r="L30" s="40"/>
      <c r="M30" s="83" t="e">
        <f t="shared" si="21"/>
        <v>#N/A</v>
      </c>
      <c r="N30" s="76"/>
      <c r="O30" s="41"/>
      <c r="P30" s="41" t="e">
        <f t="shared" si="22"/>
        <v>#N/A</v>
      </c>
      <c r="Q30" s="78"/>
      <c r="R30" s="41"/>
      <c r="S30" s="41" t="e">
        <f t="shared" si="23"/>
        <v>#N/A</v>
      </c>
      <c r="T30" s="78"/>
      <c r="U30" s="41"/>
      <c r="V30" s="41" t="e">
        <f t="shared" si="24"/>
        <v>#N/A</v>
      </c>
      <c r="W30" s="78"/>
      <c r="X30" s="41"/>
      <c r="Y30" s="41" t="e">
        <f t="shared" si="25"/>
        <v>#N/A</v>
      </c>
      <c r="Z30" s="78"/>
      <c r="AA30" s="41"/>
      <c r="AB30" s="42" t="e">
        <f t="shared" si="26"/>
        <v>#N/A</v>
      </c>
      <c r="AC30" s="84"/>
      <c r="AD30" s="85"/>
      <c r="AE30" s="85" t="e">
        <f t="shared" si="27"/>
        <v>#N/A</v>
      </c>
      <c r="AF30" s="86"/>
      <c r="AG30" s="85"/>
      <c r="AH30" s="85" t="e">
        <f t="shared" si="28"/>
        <v>#N/A</v>
      </c>
      <c r="AI30" s="86"/>
      <c r="AJ30" s="85"/>
      <c r="AK30" s="85" t="e">
        <f t="shared" si="29"/>
        <v>#N/A</v>
      </c>
      <c r="AL30" s="86"/>
      <c r="AM30" s="85"/>
      <c r="AN30" s="87" t="e">
        <f t="shared" si="30"/>
        <v>#N/A</v>
      </c>
      <c r="AO30" s="81"/>
      <c r="AP30" s="43"/>
      <c r="AQ30" s="43" t="e">
        <f t="shared" si="31"/>
        <v>#N/A</v>
      </c>
      <c r="AR30" s="82"/>
      <c r="AS30" s="43"/>
      <c r="AT30" s="43" t="e">
        <f t="shared" si="32"/>
        <v>#N/A</v>
      </c>
      <c r="AU30" s="82"/>
      <c r="AV30" s="43"/>
      <c r="AW30" s="44" t="e">
        <f t="shared" si="33"/>
        <v>#N/A</v>
      </c>
      <c r="AX30" s="91" t="e">
        <f t="shared" si="35"/>
        <v>#N/A</v>
      </c>
      <c r="AY30" s="99" t="e">
        <f t="shared" si="34"/>
        <v>#N/A</v>
      </c>
      <c r="AZ30" s="158">
        <f>MAX($CQ$3:$CQ$7)+LARGE($CQ$3:$CQ$7,2)+MAX($CQ$8:$CQ$17)+LARGE($CQ$8:$CQ$17,2)</f>
        <v>0</v>
      </c>
      <c r="BA30" s="159">
        <v>5</v>
      </c>
      <c r="BC30" s="53"/>
    </row>
    <row r="31" spans="1:126" x14ac:dyDescent="0.3">
      <c r="A31" s="35"/>
      <c r="B31" s="36"/>
      <c r="C31" s="37"/>
      <c r="D31" s="144"/>
      <c r="E31" s="38"/>
      <c r="F31" s="40"/>
      <c r="G31" s="40" t="e">
        <f t="shared" si="19"/>
        <v>#N/A</v>
      </c>
      <c r="H31" s="39"/>
      <c r="I31" s="40"/>
      <c r="J31" s="40" t="e">
        <f t="shared" si="20"/>
        <v>#N/A</v>
      </c>
      <c r="K31" s="39"/>
      <c r="L31" s="40"/>
      <c r="M31" s="83" t="e">
        <f t="shared" si="21"/>
        <v>#N/A</v>
      </c>
      <c r="N31" s="76"/>
      <c r="O31" s="41"/>
      <c r="P31" s="41" t="e">
        <f t="shared" si="22"/>
        <v>#N/A</v>
      </c>
      <c r="Q31" s="78"/>
      <c r="R31" s="41"/>
      <c r="S31" s="41" t="e">
        <f t="shared" si="23"/>
        <v>#N/A</v>
      </c>
      <c r="T31" s="78"/>
      <c r="U31" s="41"/>
      <c r="V31" s="41" t="e">
        <f t="shared" si="24"/>
        <v>#N/A</v>
      </c>
      <c r="W31" s="78"/>
      <c r="X31" s="41"/>
      <c r="Y31" s="41" t="e">
        <f t="shared" si="25"/>
        <v>#N/A</v>
      </c>
      <c r="Z31" s="78"/>
      <c r="AA31" s="41"/>
      <c r="AB31" s="42" t="e">
        <f t="shared" si="26"/>
        <v>#N/A</v>
      </c>
      <c r="AC31" s="84"/>
      <c r="AD31" s="85"/>
      <c r="AE31" s="85" t="e">
        <f t="shared" si="27"/>
        <v>#N/A</v>
      </c>
      <c r="AF31" s="86"/>
      <c r="AG31" s="85"/>
      <c r="AH31" s="85" t="e">
        <f t="shared" si="28"/>
        <v>#N/A</v>
      </c>
      <c r="AI31" s="86"/>
      <c r="AJ31" s="85"/>
      <c r="AK31" s="85" t="e">
        <f t="shared" si="29"/>
        <v>#N/A</v>
      </c>
      <c r="AL31" s="86"/>
      <c r="AM31" s="85"/>
      <c r="AN31" s="87" t="e">
        <f t="shared" si="30"/>
        <v>#N/A</v>
      </c>
      <c r="AO31" s="81"/>
      <c r="AP31" s="43"/>
      <c r="AQ31" s="43" t="e">
        <f t="shared" si="31"/>
        <v>#N/A</v>
      </c>
      <c r="AR31" s="82"/>
      <c r="AS31" s="43"/>
      <c r="AT31" s="43" t="e">
        <f t="shared" si="32"/>
        <v>#N/A</v>
      </c>
      <c r="AU31" s="82"/>
      <c r="AV31" s="43"/>
      <c r="AW31" s="44" t="e">
        <f t="shared" si="33"/>
        <v>#N/A</v>
      </c>
      <c r="AX31" s="91" t="e">
        <f t="shared" si="35"/>
        <v>#N/A</v>
      </c>
      <c r="AY31" s="99" t="e">
        <f t="shared" si="34"/>
        <v>#N/A</v>
      </c>
      <c r="AZ31" s="158">
        <f>MAX($CS$3:$CS$7)+LARGE($CS$3:$CS$7,2)+MAX($CS$8:$CS$17)+LARGE($CS$8:$CS$17,2)</f>
        <v>0</v>
      </c>
      <c r="BA31" s="159">
        <v>6</v>
      </c>
    </row>
    <row r="32" spans="1:126" x14ac:dyDescent="0.3">
      <c r="A32" s="35"/>
      <c r="B32" s="36"/>
      <c r="C32" s="37"/>
      <c r="D32" s="144"/>
      <c r="E32" s="38"/>
      <c r="F32" s="40"/>
      <c r="G32" s="40" t="e">
        <f t="shared" si="19"/>
        <v>#N/A</v>
      </c>
      <c r="H32" s="39"/>
      <c r="I32" s="40"/>
      <c r="J32" s="40" t="e">
        <f t="shared" si="20"/>
        <v>#N/A</v>
      </c>
      <c r="K32" s="39"/>
      <c r="L32" s="40"/>
      <c r="M32" s="83" t="e">
        <f t="shared" si="21"/>
        <v>#N/A</v>
      </c>
      <c r="N32" s="76"/>
      <c r="O32" s="41"/>
      <c r="P32" s="41" t="e">
        <f t="shared" si="22"/>
        <v>#N/A</v>
      </c>
      <c r="Q32" s="78"/>
      <c r="R32" s="41"/>
      <c r="S32" s="41" t="e">
        <f t="shared" si="23"/>
        <v>#N/A</v>
      </c>
      <c r="T32" s="78"/>
      <c r="U32" s="41"/>
      <c r="V32" s="41" t="e">
        <f t="shared" si="24"/>
        <v>#N/A</v>
      </c>
      <c r="W32" s="78"/>
      <c r="X32" s="41"/>
      <c r="Y32" s="41" t="e">
        <f t="shared" si="25"/>
        <v>#N/A</v>
      </c>
      <c r="Z32" s="78"/>
      <c r="AA32" s="41"/>
      <c r="AB32" s="42" t="e">
        <f t="shared" si="26"/>
        <v>#N/A</v>
      </c>
      <c r="AC32" s="84"/>
      <c r="AD32" s="85"/>
      <c r="AE32" s="85" t="e">
        <f t="shared" si="27"/>
        <v>#N/A</v>
      </c>
      <c r="AF32" s="86"/>
      <c r="AG32" s="85"/>
      <c r="AH32" s="85" t="e">
        <f t="shared" si="28"/>
        <v>#N/A</v>
      </c>
      <c r="AI32" s="86"/>
      <c r="AJ32" s="85"/>
      <c r="AK32" s="85" t="e">
        <f t="shared" si="29"/>
        <v>#N/A</v>
      </c>
      <c r="AL32" s="86"/>
      <c r="AM32" s="85"/>
      <c r="AN32" s="87" t="e">
        <f t="shared" si="30"/>
        <v>#N/A</v>
      </c>
      <c r="AO32" s="81"/>
      <c r="AP32" s="43"/>
      <c r="AQ32" s="43" t="e">
        <f t="shared" si="31"/>
        <v>#N/A</v>
      </c>
      <c r="AR32" s="82"/>
      <c r="AS32" s="43"/>
      <c r="AT32" s="43" t="e">
        <f t="shared" si="32"/>
        <v>#N/A</v>
      </c>
      <c r="AU32" s="82"/>
      <c r="AV32" s="43"/>
      <c r="AW32" s="44" t="e">
        <f t="shared" si="33"/>
        <v>#N/A</v>
      </c>
      <c r="AX32" s="91" t="e">
        <f t="shared" si="35"/>
        <v>#N/A</v>
      </c>
      <c r="AY32" s="99" t="e">
        <f t="shared" si="34"/>
        <v>#N/A</v>
      </c>
      <c r="AZ32" s="158">
        <f>MAX($CU$3:$CU$7)+LARGE($CU$3:$CU$7,2)+MAX($CU$8:$CU$17)+LARGE($CU$8:$CU$17,2)</f>
        <v>0</v>
      </c>
      <c r="BA32" s="159"/>
    </row>
    <row r="33" spans="1:126" x14ac:dyDescent="0.3">
      <c r="A33" s="35"/>
      <c r="B33" s="36"/>
      <c r="C33" s="37"/>
      <c r="D33" s="144"/>
      <c r="E33" s="38"/>
      <c r="F33" s="40"/>
      <c r="G33" s="40" t="e">
        <f t="shared" si="19"/>
        <v>#N/A</v>
      </c>
      <c r="H33" s="39"/>
      <c r="I33" s="40"/>
      <c r="J33" s="40" t="e">
        <f t="shared" si="20"/>
        <v>#N/A</v>
      </c>
      <c r="K33" s="39"/>
      <c r="L33" s="40"/>
      <c r="M33" s="83" t="e">
        <f t="shared" si="21"/>
        <v>#N/A</v>
      </c>
      <c r="N33" s="76"/>
      <c r="O33" s="41"/>
      <c r="P33" s="41" t="e">
        <f t="shared" si="22"/>
        <v>#N/A</v>
      </c>
      <c r="Q33" s="78"/>
      <c r="R33" s="41"/>
      <c r="S33" s="41" t="e">
        <f t="shared" si="23"/>
        <v>#N/A</v>
      </c>
      <c r="T33" s="78"/>
      <c r="U33" s="41"/>
      <c r="V33" s="41" t="e">
        <f t="shared" si="24"/>
        <v>#N/A</v>
      </c>
      <c r="W33" s="78"/>
      <c r="X33" s="41"/>
      <c r="Y33" s="41" t="e">
        <f t="shared" si="25"/>
        <v>#N/A</v>
      </c>
      <c r="Z33" s="78"/>
      <c r="AA33" s="41"/>
      <c r="AB33" s="42" t="e">
        <f t="shared" si="26"/>
        <v>#N/A</v>
      </c>
      <c r="AC33" s="84"/>
      <c r="AD33" s="85"/>
      <c r="AE33" s="85" t="e">
        <f t="shared" si="27"/>
        <v>#N/A</v>
      </c>
      <c r="AF33" s="86"/>
      <c r="AG33" s="85"/>
      <c r="AH33" s="85" t="e">
        <f t="shared" si="28"/>
        <v>#N/A</v>
      </c>
      <c r="AI33" s="86"/>
      <c r="AJ33" s="85"/>
      <c r="AK33" s="85" t="e">
        <f t="shared" si="29"/>
        <v>#N/A</v>
      </c>
      <c r="AL33" s="86"/>
      <c r="AM33" s="85"/>
      <c r="AN33" s="87" t="e">
        <f t="shared" si="30"/>
        <v>#N/A</v>
      </c>
      <c r="AO33" s="81"/>
      <c r="AP33" s="43"/>
      <c r="AQ33" s="43" t="e">
        <f t="shared" si="31"/>
        <v>#N/A</v>
      </c>
      <c r="AR33" s="82"/>
      <c r="AS33" s="43"/>
      <c r="AT33" s="43" t="e">
        <f t="shared" si="32"/>
        <v>#N/A</v>
      </c>
      <c r="AU33" s="82"/>
      <c r="AV33" s="43"/>
      <c r="AW33" s="44" t="e">
        <f t="shared" si="33"/>
        <v>#N/A</v>
      </c>
      <c r="AX33" s="91" t="e">
        <f t="shared" si="35"/>
        <v>#N/A</v>
      </c>
      <c r="AY33" s="99" t="e">
        <f t="shared" si="34"/>
        <v>#N/A</v>
      </c>
      <c r="AZ33" s="158">
        <f>MAX($CW$3:$CW$7)+LARGE($CW$3:$CW$7,2)+MAX($CW$8:$CW$17)+LARGE($CW$8:$CW$17,2)</f>
        <v>0</v>
      </c>
      <c r="BA33" s="159"/>
    </row>
    <row r="34" spans="1:126" ht="16.2" thickBot="1" x14ac:dyDescent="0.35">
      <c r="A34" s="45"/>
      <c r="B34" s="46"/>
      <c r="C34" s="47"/>
      <c r="D34" s="145"/>
      <c r="E34" s="48"/>
      <c r="F34" s="50"/>
      <c r="G34" s="50" t="e">
        <f t="shared" si="19"/>
        <v>#N/A</v>
      </c>
      <c r="H34" s="49"/>
      <c r="I34" s="50"/>
      <c r="J34" s="50" t="e">
        <f t="shared" si="20"/>
        <v>#N/A</v>
      </c>
      <c r="K34" s="49"/>
      <c r="L34" s="50"/>
      <c r="M34" s="151" t="e">
        <f t="shared" si="21"/>
        <v>#N/A</v>
      </c>
      <c r="N34" s="77"/>
      <c r="O34" s="51"/>
      <c r="P34" s="51" t="e">
        <f t="shared" si="22"/>
        <v>#N/A</v>
      </c>
      <c r="Q34" s="79"/>
      <c r="R34" s="51"/>
      <c r="S34" s="51" t="e">
        <f t="shared" si="23"/>
        <v>#N/A</v>
      </c>
      <c r="T34" s="79"/>
      <c r="U34" s="51"/>
      <c r="V34" s="51" t="e">
        <f t="shared" si="24"/>
        <v>#N/A</v>
      </c>
      <c r="W34" s="79"/>
      <c r="X34" s="51"/>
      <c r="Y34" s="51" t="e">
        <f t="shared" si="25"/>
        <v>#N/A</v>
      </c>
      <c r="Z34" s="79"/>
      <c r="AA34" s="51"/>
      <c r="AB34" s="102" t="e">
        <f t="shared" si="26"/>
        <v>#N/A</v>
      </c>
      <c r="AC34" s="132"/>
      <c r="AD34" s="133"/>
      <c r="AE34" s="133" t="e">
        <f t="shared" si="27"/>
        <v>#N/A</v>
      </c>
      <c r="AF34" s="134"/>
      <c r="AG34" s="133"/>
      <c r="AH34" s="133" t="e">
        <f t="shared" si="28"/>
        <v>#N/A</v>
      </c>
      <c r="AI34" s="134"/>
      <c r="AJ34" s="133"/>
      <c r="AK34" s="133" t="e">
        <f t="shared" si="29"/>
        <v>#N/A</v>
      </c>
      <c r="AL34" s="134"/>
      <c r="AM34" s="133"/>
      <c r="AN34" s="135" t="e">
        <f t="shared" si="30"/>
        <v>#N/A</v>
      </c>
      <c r="AO34" s="136"/>
      <c r="AP34" s="137"/>
      <c r="AQ34" s="137" t="e">
        <f t="shared" si="31"/>
        <v>#N/A</v>
      </c>
      <c r="AR34" s="138"/>
      <c r="AS34" s="137"/>
      <c r="AT34" s="137" t="e">
        <f t="shared" si="32"/>
        <v>#N/A</v>
      </c>
      <c r="AU34" s="138"/>
      <c r="AV34" s="137"/>
      <c r="AW34" s="139" t="e">
        <f t="shared" si="33"/>
        <v>#N/A</v>
      </c>
      <c r="AX34" s="92" t="e">
        <f t="shared" si="35"/>
        <v>#N/A</v>
      </c>
      <c r="AY34" s="100" t="e">
        <f t="shared" si="34"/>
        <v>#N/A</v>
      </c>
      <c r="AZ34" s="160">
        <f>MAX($CY$3:$CY$7)+LARGE($CY$3:$CY$7,2)+MAX($CY$8:$CY$17)+LARGE($CY$8:$CY$17,2)</f>
        <v>0</v>
      </c>
      <c r="BA34" s="161"/>
    </row>
    <row r="35" spans="1:126" s="52" customFormat="1" ht="16.2" thickBot="1" x14ac:dyDescent="0.35">
      <c r="A35" s="25"/>
      <c r="B35" s="25"/>
      <c r="C35" s="26"/>
      <c r="D35" s="25"/>
      <c r="E35" s="27"/>
      <c r="F35" s="28"/>
      <c r="G35" s="28"/>
      <c r="H35" s="27"/>
      <c r="I35" s="28"/>
      <c r="J35" s="28"/>
      <c r="K35" s="27"/>
      <c r="L35" s="28"/>
      <c r="M35" s="28"/>
      <c r="N35" s="27"/>
      <c r="O35" s="28"/>
      <c r="P35" s="28"/>
      <c r="Q35" s="27"/>
      <c r="R35" s="28"/>
      <c r="S35" s="28"/>
      <c r="T35" s="27"/>
      <c r="U35" s="80"/>
      <c r="V35" s="80"/>
      <c r="W35" s="29"/>
      <c r="X35" s="80"/>
      <c r="Y35" s="80"/>
      <c r="Z35" s="27"/>
      <c r="AA35" s="80"/>
      <c r="AB35" s="80"/>
      <c r="AC35" s="29"/>
      <c r="AD35" s="80"/>
      <c r="AE35" s="80"/>
      <c r="AF35" s="29"/>
      <c r="AG35" s="80"/>
      <c r="AH35" s="80"/>
      <c r="AI35" s="29"/>
      <c r="AJ35" s="80"/>
      <c r="AK35" s="80"/>
      <c r="AL35" s="29"/>
      <c r="AM35" s="80"/>
      <c r="AN35" s="80"/>
      <c r="AO35" s="29"/>
      <c r="AP35" s="80"/>
      <c r="AQ35" s="80"/>
      <c r="AR35" s="29"/>
      <c r="AS35" s="80"/>
      <c r="AT35" s="80"/>
      <c r="AU35" s="29"/>
      <c r="AV35" s="80"/>
      <c r="AW35" s="80"/>
      <c r="AX35" s="89"/>
      <c r="AY35" s="89"/>
      <c r="AZ35" s="29"/>
      <c r="BA35" s="30"/>
      <c r="BB35" s="25"/>
      <c r="BC35" s="25"/>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row>
    <row r="36" spans="1:126" s="21" customFormat="1" ht="16.2" thickBot="1" x14ac:dyDescent="0.35">
      <c r="A36" s="31" t="s">
        <v>148</v>
      </c>
      <c r="B36" s="31"/>
      <c r="C36" s="31"/>
      <c r="D36" s="31"/>
      <c r="E36" s="246" t="s">
        <v>153</v>
      </c>
      <c r="F36" s="247"/>
      <c r="G36" s="247"/>
      <c r="H36" s="247"/>
      <c r="I36" s="247"/>
      <c r="J36" s="247"/>
      <c r="K36" s="247"/>
      <c r="L36" s="247"/>
      <c r="M36" s="247"/>
      <c r="N36" s="248" t="s">
        <v>156</v>
      </c>
      <c r="O36" s="249"/>
      <c r="P36" s="249"/>
      <c r="Q36" s="249"/>
      <c r="R36" s="249"/>
      <c r="S36" s="249"/>
      <c r="T36" s="249"/>
      <c r="U36" s="249"/>
      <c r="V36" s="249"/>
      <c r="W36" s="249"/>
      <c r="X36" s="249"/>
      <c r="Y36" s="249"/>
      <c r="Z36" s="249"/>
      <c r="AA36" s="249"/>
      <c r="AB36" s="249"/>
      <c r="AC36" s="250" t="s">
        <v>157</v>
      </c>
      <c r="AD36" s="251"/>
      <c r="AE36" s="251"/>
      <c r="AF36" s="251"/>
      <c r="AG36" s="251"/>
      <c r="AH36" s="251"/>
      <c r="AI36" s="251"/>
      <c r="AJ36" s="251"/>
      <c r="AK36" s="251"/>
      <c r="AL36" s="251"/>
      <c r="AM36" s="251"/>
      <c r="AN36" s="251"/>
      <c r="AO36" s="253" t="s">
        <v>158</v>
      </c>
      <c r="AP36" s="254"/>
      <c r="AQ36" s="254"/>
      <c r="AR36" s="254"/>
      <c r="AS36" s="254"/>
      <c r="AT36" s="254"/>
      <c r="AU36" s="254"/>
      <c r="AV36" s="254"/>
      <c r="AW36" s="255"/>
      <c r="AX36" s="155" t="s">
        <v>99</v>
      </c>
      <c r="AY36" s="96" t="s">
        <v>160</v>
      </c>
      <c r="AZ36" s="258" t="s">
        <v>0</v>
      </c>
      <c r="BA36" s="257"/>
      <c r="BD36" s="23"/>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row>
    <row r="37" spans="1:126" s="21" customFormat="1" ht="16.2" thickBot="1" x14ac:dyDescent="0.35">
      <c r="A37" s="32" t="s">
        <v>1</v>
      </c>
      <c r="B37" s="33" t="s">
        <v>2</v>
      </c>
      <c r="C37" s="33" t="s">
        <v>3</v>
      </c>
      <c r="D37" s="143" t="s">
        <v>4</v>
      </c>
      <c r="E37" s="146" t="s">
        <v>5</v>
      </c>
      <c r="F37" s="147" t="s">
        <v>6</v>
      </c>
      <c r="G37" s="147"/>
      <c r="H37" s="148" t="s">
        <v>7</v>
      </c>
      <c r="I37" s="147" t="s">
        <v>6</v>
      </c>
      <c r="J37" s="147"/>
      <c r="K37" s="148" t="s">
        <v>8</v>
      </c>
      <c r="L37" s="147" t="s">
        <v>6</v>
      </c>
      <c r="M37" s="149"/>
      <c r="N37" s="118" t="s">
        <v>5</v>
      </c>
      <c r="O37" s="119" t="s">
        <v>6</v>
      </c>
      <c r="P37" s="119"/>
      <c r="Q37" s="120" t="s">
        <v>154</v>
      </c>
      <c r="R37" s="119" t="s">
        <v>6</v>
      </c>
      <c r="S37" s="119"/>
      <c r="T37" s="120" t="s">
        <v>7</v>
      </c>
      <c r="U37" s="119" t="s">
        <v>6</v>
      </c>
      <c r="V37" s="119"/>
      <c r="W37" s="120" t="s">
        <v>8</v>
      </c>
      <c r="X37" s="119" t="s">
        <v>6</v>
      </c>
      <c r="Y37" s="119"/>
      <c r="Z37" s="120" t="s">
        <v>155</v>
      </c>
      <c r="AA37" s="119" t="s">
        <v>6</v>
      </c>
      <c r="AB37" s="121"/>
      <c r="AC37" s="122" t="s">
        <v>5</v>
      </c>
      <c r="AD37" s="123" t="s">
        <v>6</v>
      </c>
      <c r="AE37" s="123"/>
      <c r="AF37" s="124" t="s">
        <v>7</v>
      </c>
      <c r="AG37" s="123" t="s">
        <v>6</v>
      </c>
      <c r="AH37" s="123"/>
      <c r="AI37" s="124" t="s">
        <v>162</v>
      </c>
      <c r="AJ37" s="123" t="s">
        <v>6</v>
      </c>
      <c r="AK37" s="123"/>
      <c r="AL37" s="124" t="s">
        <v>155</v>
      </c>
      <c r="AM37" s="123" t="s">
        <v>6</v>
      </c>
      <c r="AN37" s="125"/>
      <c r="AO37" s="126" t="s">
        <v>5</v>
      </c>
      <c r="AP37" s="127" t="s">
        <v>6</v>
      </c>
      <c r="AQ37" s="127"/>
      <c r="AR37" s="128" t="s">
        <v>7</v>
      </c>
      <c r="AS37" s="127" t="s">
        <v>6</v>
      </c>
      <c r="AT37" s="127"/>
      <c r="AU37" s="128" t="s">
        <v>8</v>
      </c>
      <c r="AV37" s="127" t="s">
        <v>6</v>
      </c>
      <c r="AW37" s="129"/>
      <c r="AX37" s="92" t="s">
        <v>159</v>
      </c>
      <c r="AY37" s="97" t="s">
        <v>159</v>
      </c>
      <c r="AZ37" s="219" t="s">
        <v>9</v>
      </c>
      <c r="BA37" s="131" t="s">
        <v>147</v>
      </c>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row>
    <row r="38" spans="1:126" x14ac:dyDescent="0.3">
      <c r="A38" s="220" t="s">
        <v>134</v>
      </c>
      <c r="B38" s="221" t="s">
        <v>135</v>
      </c>
      <c r="C38" s="222" t="s">
        <v>42</v>
      </c>
      <c r="D38" s="223">
        <v>2003</v>
      </c>
      <c r="E38" s="38">
        <v>46.594999999999999</v>
      </c>
      <c r="F38" s="40">
        <v>2.7</v>
      </c>
      <c r="G38" s="40" t="str">
        <f t="shared" ref="G38:G47" si="36">IF(AND(E38&gt;=$C$58,F38&gt;=$D$58),"ja","nein")</f>
        <v>ja</v>
      </c>
      <c r="H38" s="39">
        <v>56.47</v>
      </c>
      <c r="I38" s="40">
        <v>14.8</v>
      </c>
      <c r="J38" s="40" t="str">
        <f t="shared" ref="J38:J47" si="37">IF(AND(H38&gt;=$E$58,I38&gt;=$F$58),"ja","nein")</f>
        <v>ja</v>
      </c>
      <c r="K38" s="39">
        <v>56.14</v>
      </c>
      <c r="L38" s="40">
        <v>15.4</v>
      </c>
      <c r="M38" s="83" t="str">
        <f t="shared" ref="M38:M47" si="38">IF(AND(K38&gt;=$E$58,L38&gt;=$F$58),"ja","nein")</f>
        <v>ja</v>
      </c>
      <c r="N38" s="76"/>
      <c r="O38" s="41"/>
      <c r="P38" s="41" t="str">
        <f t="shared" ref="P38:P47" si="39">IF(AND(N38&gt;=$C$58,O38&gt;=$D$58),"ja","nein")</f>
        <v>nein</v>
      </c>
      <c r="Q38" s="78"/>
      <c r="R38" s="41"/>
      <c r="S38" s="41" t="str">
        <f t="shared" ref="S38:S47" si="40">IF(AND(Q38&gt;=$C$58,R38&gt;=$D$58),"ja","nein")</f>
        <v>nein</v>
      </c>
      <c r="T38" s="78"/>
      <c r="U38" s="41"/>
      <c r="V38" s="41" t="str">
        <f t="shared" ref="V38:V47" si="41">IF(AND(T38&gt;=$E$58,U38&gt;=$F$58),"ja","nein")</f>
        <v>nein</v>
      </c>
      <c r="W38" s="78"/>
      <c r="X38" s="41"/>
      <c r="Y38" s="41" t="str">
        <f t="shared" ref="Y38:Y47" si="42">IF(AND(W38&gt;=$E$58,X38&gt;=$F$58),"ja","nein")</f>
        <v>nein</v>
      </c>
      <c r="Z38" s="78"/>
      <c r="AA38" s="41"/>
      <c r="AB38" s="42" t="str">
        <f t="shared" ref="AB38:AB47" si="43">IF(AND(Z38&gt;=$E$58,AA38&gt;=$F$58),"ja","nein")</f>
        <v>nein</v>
      </c>
      <c r="AC38" s="84">
        <v>47.655000000000001</v>
      </c>
      <c r="AD38" s="85">
        <v>2.5</v>
      </c>
      <c r="AE38" s="85" t="str">
        <f t="shared" ref="AE38:AE47" si="44">IF(AND(AC38&gt;=$C$58,AD38&gt;=$D$58),"ja","nein")</f>
        <v>ja</v>
      </c>
      <c r="AF38" s="86"/>
      <c r="AG38" s="85"/>
      <c r="AH38" s="85" t="str">
        <f t="shared" ref="AH38:AH47" si="45">IF(AND(AF38&gt;=$E$58,AG38&gt;=$F$58),"ja","nein")</f>
        <v>nein</v>
      </c>
      <c r="AI38" s="86"/>
      <c r="AJ38" s="85"/>
      <c r="AK38" s="85" t="str">
        <f t="shared" ref="AK38:AK47" si="46">IF(AND(AI38&gt;=$E$58,AJ38&gt;=$F$58),"ja","nein")</f>
        <v>nein</v>
      </c>
      <c r="AL38" s="86"/>
      <c r="AM38" s="85"/>
      <c r="AN38" s="87" t="str">
        <f t="shared" ref="AN38:AN47" si="47">IF(AND(AL38&gt;=$E$58,AM38&gt;=$F$58),"ja","nein")</f>
        <v>nein</v>
      </c>
      <c r="AO38" s="81"/>
      <c r="AP38" s="43"/>
      <c r="AQ38" s="43" t="str">
        <f t="shared" ref="AQ38:AQ47" si="48">IF(AND(AO38&gt;=$C$58,AP38&gt;=$D$58),"ja","nein")</f>
        <v>nein</v>
      </c>
      <c r="AR38" s="82"/>
      <c r="AS38" s="43"/>
      <c r="AT38" s="43" t="str">
        <f t="shared" ref="AT38:AT47" si="49">IF(AND(AR38&gt;=$E$58,AS38&gt;=$F$58),"ja","nein")</f>
        <v>nein</v>
      </c>
      <c r="AU38" s="82"/>
      <c r="AV38" s="43"/>
      <c r="AW38" s="44" t="str">
        <f t="shared" ref="AW38:AW47" si="50">IF(AND(AU38&gt;=$E$58,AV38&gt;=$F$58),"ja","nein")</f>
        <v>nein</v>
      </c>
      <c r="AX38" s="91" t="str">
        <f>IF(OR(G38="ja",P38="ja",S38="ja",AE38="ja",AQ38="ja"),"ja","nein")</f>
        <v>ja</v>
      </c>
      <c r="AY38" s="99" t="str">
        <f>IF(OR(J38="ja",M38="ja",V38="ja",Y38="ja",AB38="ja",AH38="ja",AK38="ja",AN38="ja",AT38="ja",AW38="ja"),"ja","nein")</f>
        <v>ja</v>
      </c>
      <c r="AZ38" s="244">
        <f>MAX($DE$3:$DE$7)+LARGE($DE$3:$DE$7,2)+MAX($DE$8:$DE$17)+LARGE($DE$8:$DE$17,2)</f>
        <v>206.86</v>
      </c>
      <c r="BA38" s="241">
        <v>1</v>
      </c>
    </row>
    <row r="39" spans="1:126" x14ac:dyDescent="0.3">
      <c r="A39" s="220" t="s">
        <v>138</v>
      </c>
      <c r="B39" s="221" t="s">
        <v>139</v>
      </c>
      <c r="C39" s="222" t="s">
        <v>42</v>
      </c>
      <c r="D39" s="223">
        <v>2002</v>
      </c>
      <c r="E39" s="38">
        <v>46.55</v>
      </c>
      <c r="F39" s="40">
        <v>2.5</v>
      </c>
      <c r="G39" s="40" t="str">
        <f t="shared" si="36"/>
        <v>ja</v>
      </c>
      <c r="H39" s="39">
        <v>53.89</v>
      </c>
      <c r="I39" s="40">
        <v>14</v>
      </c>
      <c r="J39" s="40" t="str">
        <f t="shared" si="37"/>
        <v>ja</v>
      </c>
      <c r="K39" s="39">
        <v>53.384999999999998</v>
      </c>
      <c r="L39" s="40">
        <v>13.6</v>
      </c>
      <c r="M39" s="83" t="str">
        <f t="shared" si="38"/>
        <v>ja</v>
      </c>
      <c r="N39" s="76">
        <v>46.68</v>
      </c>
      <c r="O39" s="41">
        <v>2.2999999999999998</v>
      </c>
      <c r="P39" s="41" t="str">
        <f t="shared" si="39"/>
        <v>ja</v>
      </c>
      <c r="Q39" s="78">
        <v>44.055</v>
      </c>
      <c r="R39" s="41">
        <v>2.2999999999999998</v>
      </c>
      <c r="S39" s="41" t="str">
        <f t="shared" si="40"/>
        <v>nein</v>
      </c>
      <c r="T39" s="78"/>
      <c r="U39" s="41"/>
      <c r="V39" s="41" t="str">
        <f t="shared" si="41"/>
        <v>nein</v>
      </c>
      <c r="W39" s="78"/>
      <c r="X39" s="41"/>
      <c r="Y39" s="41" t="str">
        <f t="shared" si="42"/>
        <v>nein</v>
      </c>
      <c r="Z39" s="78"/>
      <c r="AA39" s="41"/>
      <c r="AB39" s="42" t="str">
        <f t="shared" si="43"/>
        <v>nein</v>
      </c>
      <c r="AC39" s="84">
        <v>46.37</v>
      </c>
      <c r="AD39" s="85">
        <v>2.5</v>
      </c>
      <c r="AE39" s="85" t="str">
        <f t="shared" si="44"/>
        <v>ja</v>
      </c>
      <c r="AF39" s="86">
        <v>6.2249999999999996</v>
      </c>
      <c r="AG39" s="85">
        <v>2</v>
      </c>
      <c r="AH39" s="85" t="str">
        <f t="shared" si="45"/>
        <v>nein</v>
      </c>
      <c r="AI39" s="86">
        <v>53.41</v>
      </c>
      <c r="AJ39" s="85">
        <v>12.9</v>
      </c>
      <c r="AK39" s="85" t="str">
        <f t="shared" si="46"/>
        <v>ja</v>
      </c>
      <c r="AL39" s="86"/>
      <c r="AM39" s="85"/>
      <c r="AN39" s="87" t="str">
        <f t="shared" si="47"/>
        <v>nein</v>
      </c>
      <c r="AO39" s="81">
        <v>48.21</v>
      </c>
      <c r="AP39" s="43">
        <v>2.5</v>
      </c>
      <c r="AQ39" s="43" t="str">
        <f t="shared" si="48"/>
        <v>ja</v>
      </c>
      <c r="AR39" s="82">
        <v>54.57</v>
      </c>
      <c r="AS39" s="43">
        <v>13.8</v>
      </c>
      <c r="AT39" s="43" t="str">
        <f t="shared" si="49"/>
        <v>ja</v>
      </c>
      <c r="AU39" s="82">
        <v>53.365000000000002</v>
      </c>
      <c r="AV39" s="43">
        <v>14.2</v>
      </c>
      <c r="AW39" s="44" t="str">
        <f t="shared" si="50"/>
        <v>ja</v>
      </c>
      <c r="AX39" s="91" t="str">
        <f>IF(OR(G39="ja",P39="ja",S39="ja",AE39="ja",AQ39="ja"),"ja","nein")</f>
        <v>ja</v>
      </c>
      <c r="AY39" s="99" t="str">
        <f>IF(OR(J39="ja",M39="ja",V39="ja",Y39="ja",AB39="ja",AH39="ja",AK39="ja",AN39="ja",AT39="ja",AW39="ja"),"ja","nein")</f>
        <v>ja</v>
      </c>
      <c r="AZ39" s="240">
        <f>MAX($DC$3:$DC$7)+LARGE($DC$3:$DC$7,2)+MAX($DC$8:$DC$17)+LARGE($DC$8:$DC$17,2)</f>
        <v>203.35000000000002</v>
      </c>
      <c r="BA39" s="241">
        <v>2</v>
      </c>
    </row>
    <row r="40" spans="1:126" x14ac:dyDescent="0.3">
      <c r="A40" s="224" t="s">
        <v>144</v>
      </c>
      <c r="B40" s="225" t="s">
        <v>145</v>
      </c>
      <c r="C40" s="226" t="s">
        <v>34</v>
      </c>
      <c r="D40" s="227">
        <v>2000</v>
      </c>
      <c r="E40" s="103">
        <v>44.155000000000001</v>
      </c>
      <c r="F40" s="104">
        <v>2.5</v>
      </c>
      <c r="G40" s="104" t="str">
        <f t="shared" si="36"/>
        <v>nein</v>
      </c>
      <c r="H40" s="105">
        <v>23.78</v>
      </c>
      <c r="I40" s="104">
        <v>5.6</v>
      </c>
      <c r="J40" s="104" t="str">
        <f t="shared" si="37"/>
        <v>nein</v>
      </c>
      <c r="K40" s="105">
        <v>51.835000000000001</v>
      </c>
      <c r="L40" s="104">
        <v>13.8</v>
      </c>
      <c r="M40" s="150" t="str">
        <f t="shared" si="38"/>
        <v>nein</v>
      </c>
      <c r="N40" s="106">
        <v>46.37</v>
      </c>
      <c r="O40" s="107">
        <v>2.5</v>
      </c>
      <c r="P40" s="107" t="str">
        <f t="shared" si="39"/>
        <v>ja</v>
      </c>
      <c r="Q40" s="108">
        <v>46.1</v>
      </c>
      <c r="R40" s="107">
        <v>2.5</v>
      </c>
      <c r="S40" s="107" t="str">
        <f t="shared" si="40"/>
        <v>ja</v>
      </c>
      <c r="T40" s="108">
        <v>53.625</v>
      </c>
      <c r="U40" s="107">
        <v>13.8</v>
      </c>
      <c r="V40" s="107" t="str">
        <f t="shared" si="41"/>
        <v>ja</v>
      </c>
      <c r="W40" s="108">
        <v>55.325000000000003</v>
      </c>
      <c r="X40" s="107">
        <v>13.8</v>
      </c>
      <c r="Y40" s="107" t="str">
        <f t="shared" si="42"/>
        <v>ja</v>
      </c>
      <c r="Z40" s="108">
        <v>51.94</v>
      </c>
      <c r="AA40" s="107">
        <v>13.1</v>
      </c>
      <c r="AB40" s="109" t="str">
        <f t="shared" si="43"/>
        <v>nein</v>
      </c>
      <c r="AC40" s="110">
        <v>46.4</v>
      </c>
      <c r="AD40" s="111">
        <v>2.5</v>
      </c>
      <c r="AE40" s="111" t="str">
        <f t="shared" si="44"/>
        <v>ja</v>
      </c>
      <c r="AF40" s="112">
        <v>53.914999999999999</v>
      </c>
      <c r="AG40" s="111">
        <v>14</v>
      </c>
      <c r="AH40" s="111" t="str">
        <f t="shared" si="45"/>
        <v>ja</v>
      </c>
      <c r="AI40" s="112">
        <v>54</v>
      </c>
      <c r="AJ40" s="111">
        <v>14</v>
      </c>
      <c r="AK40" s="111" t="str">
        <f t="shared" si="46"/>
        <v>ja</v>
      </c>
      <c r="AL40" s="112">
        <v>49.4</v>
      </c>
      <c r="AM40" s="111">
        <v>14</v>
      </c>
      <c r="AN40" s="113" t="str">
        <f t="shared" si="47"/>
        <v>nein</v>
      </c>
      <c r="AO40" s="114">
        <v>44.204999999999998</v>
      </c>
      <c r="AP40" s="115">
        <v>2.5</v>
      </c>
      <c r="AQ40" s="115" t="str">
        <f t="shared" si="48"/>
        <v>nein</v>
      </c>
      <c r="AR40" s="116">
        <v>52.74</v>
      </c>
      <c r="AS40" s="115">
        <v>14</v>
      </c>
      <c r="AT40" s="115" t="str">
        <f t="shared" si="49"/>
        <v>nein</v>
      </c>
      <c r="AU40" s="116"/>
      <c r="AV40" s="115"/>
      <c r="AW40" s="117" t="str">
        <f t="shared" si="50"/>
        <v>nein</v>
      </c>
      <c r="AX40" s="95" t="str">
        <f t="shared" ref="AX40:AX47" si="51">IF(OR(G40="ja",P40="ja",S40="ja",AE40="ja",AQ40="ja"),"ja","nein")</f>
        <v>ja</v>
      </c>
      <c r="AY40" s="98" t="str">
        <f t="shared" ref="AY40:AY47" si="52">IF(OR(J40="ja",M40="ja",V40="ja",Y40="ja",AB40="ja",AH40="ja",AK40="ja",AN40="ja",AT40="ja",AW40="ja"),"ja","nein")</f>
        <v>ja</v>
      </c>
      <c r="AZ40" s="242">
        <f>MAX($DA$3:$DA$7)+LARGE($DA$3:$DA$7,2)+MAX($DA$8:$DA$17)+LARGE($DA$8:$DA$17,2)</f>
        <v>202.095</v>
      </c>
      <c r="BA40" s="243">
        <v>3</v>
      </c>
      <c r="BB40" s="53"/>
    </row>
    <row r="41" spans="1:126" x14ac:dyDescent="0.3">
      <c r="A41" s="35" t="s">
        <v>140</v>
      </c>
      <c r="B41" s="36" t="s">
        <v>141</v>
      </c>
      <c r="C41" s="37" t="s">
        <v>87</v>
      </c>
      <c r="D41" s="144">
        <v>2001</v>
      </c>
      <c r="E41" s="38"/>
      <c r="F41" s="40"/>
      <c r="G41" s="40" t="str">
        <f t="shared" si="36"/>
        <v>nein</v>
      </c>
      <c r="H41" s="39"/>
      <c r="I41" s="40"/>
      <c r="J41" s="40" t="str">
        <f t="shared" si="37"/>
        <v>nein</v>
      </c>
      <c r="K41" s="39"/>
      <c r="L41" s="40"/>
      <c r="M41" s="83" t="str">
        <f t="shared" si="38"/>
        <v>nein</v>
      </c>
      <c r="N41" s="76">
        <v>48.41</v>
      </c>
      <c r="O41" s="41">
        <v>2.7</v>
      </c>
      <c r="P41" s="41" t="str">
        <f t="shared" si="39"/>
        <v>ja</v>
      </c>
      <c r="Q41" s="78">
        <v>48.395000000000003</v>
      </c>
      <c r="R41" s="41">
        <v>2.7</v>
      </c>
      <c r="S41" s="41" t="str">
        <f t="shared" si="40"/>
        <v>ja</v>
      </c>
      <c r="T41" s="78">
        <v>53.145000000000003</v>
      </c>
      <c r="U41" s="41">
        <v>7.8</v>
      </c>
      <c r="V41" s="41" t="str">
        <f t="shared" si="41"/>
        <v>nein</v>
      </c>
      <c r="W41" s="78"/>
      <c r="X41" s="41"/>
      <c r="Y41" s="41" t="str">
        <f t="shared" si="42"/>
        <v>nein</v>
      </c>
      <c r="Z41" s="78"/>
      <c r="AA41" s="41"/>
      <c r="AB41" s="42" t="str">
        <f t="shared" si="43"/>
        <v>nein</v>
      </c>
      <c r="AC41" s="84">
        <v>47.84</v>
      </c>
      <c r="AD41" s="85">
        <v>2.7</v>
      </c>
      <c r="AE41" s="85" t="str">
        <f t="shared" si="44"/>
        <v>ja</v>
      </c>
      <c r="AF41" s="86">
        <v>52.38</v>
      </c>
      <c r="AG41" s="85">
        <v>7.6</v>
      </c>
      <c r="AH41" s="85" t="str">
        <f t="shared" si="45"/>
        <v>nein</v>
      </c>
      <c r="AI41" s="86">
        <v>53.08</v>
      </c>
      <c r="AJ41" s="85">
        <v>7.6</v>
      </c>
      <c r="AK41" s="85" t="str">
        <f t="shared" si="46"/>
        <v>nein</v>
      </c>
      <c r="AL41" s="86"/>
      <c r="AM41" s="85"/>
      <c r="AN41" s="87" t="str">
        <f t="shared" si="47"/>
        <v>nein</v>
      </c>
      <c r="AO41" s="81">
        <v>47.54</v>
      </c>
      <c r="AP41" s="43">
        <v>2.5</v>
      </c>
      <c r="AQ41" s="43" t="str">
        <f t="shared" si="48"/>
        <v>ja</v>
      </c>
      <c r="AR41" s="82">
        <v>52.84</v>
      </c>
      <c r="AS41" s="43">
        <v>7.6</v>
      </c>
      <c r="AT41" s="43" t="str">
        <f t="shared" si="49"/>
        <v>nein</v>
      </c>
      <c r="AU41" s="82"/>
      <c r="AV41" s="43"/>
      <c r="AW41" s="44" t="str">
        <f t="shared" si="50"/>
        <v>nein</v>
      </c>
      <c r="AX41" s="91" t="str">
        <f>IF(OR(G41="ja",P41="ja",S41="ja",AE41="ja",AQ41="ja"),"ja","nein")</f>
        <v>ja</v>
      </c>
      <c r="AY41" s="99" t="str">
        <f>IF(OR(J41="ja",M41="ja",V41="ja",Y41="ja",AB41="ja",AH41="ja",AK41="ja",AN41="ja",AT41="ja",AW41="ja"),"ja","nein")</f>
        <v>nein</v>
      </c>
      <c r="AZ41" s="163">
        <f>MAX($DM$3:$DM$7)+LARGE($DM$3:$DM$7,2)+MAX($DM$8:$DM$17)+LARGE($DM$8:$DM$17,2)</f>
        <v>96.805000000000007</v>
      </c>
      <c r="BA41" s="164"/>
    </row>
    <row r="42" spans="1:126" x14ac:dyDescent="0.3">
      <c r="A42" s="35" t="s">
        <v>132</v>
      </c>
      <c r="B42" s="36" t="s">
        <v>133</v>
      </c>
      <c r="C42" s="37" t="s">
        <v>42</v>
      </c>
      <c r="D42" s="144">
        <v>2004</v>
      </c>
      <c r="E42" s="38">
        <v>46.395000000000003</v>
      </c>
      <c r="F42" s="40">
        <v>2.7</v>
      </c>
      <c r="G42" s="40" t="str">
        <f t="shared" si="36"/>
        <v>ja</v>
      </c>
      <c r="H42" s="39">
        <v>11.12</v>
      </c>
      <c r="I42" s="40">
        <v>3.2</v>
      </c>
      <c r="J42" s="40" t="str">
        <f t="shared" si="37"/>
        <v>nein</v>
      </c>
      <c r="K42" s="39">
        <v>21.484999999999999</v>
      </c>
      <c r="L42" s="40">
        <v>5.8</v>
      </c>
      <c r="M42" s="83" t="str">
        <f t="shared" si="38"/>
        <v>nein</v>
      </c>
      <c r="N42" s="76">
        <v>36.704999999999998</v>
      </c>
      <c r="O42" s="41">
        <v>1.3</v>
      </c>
      <c r="P42" s="41" t="str">
        <f t="shared" si="39"/>
        <v>nein</v>
      </c>
      <c r="Q42" s="78">
        <v>46.36</v>
      </c>
      <c r="R42" s="41">
        <v>2.7</v>
      </c>
      <c r="S42" s="41" t="str">
        <f t="shared" si="40"/>
        <v>ja</v>
      </c>
      <c r="T42" s="78"/>
      <c r="U42" s="41"/>
      <c r="V42" s="41" t="str">
        <f t="shared" si="41"/>
        <v>nein</v>
      </c>
      <c r="W42" s="78">
        <v>8.5850000000000009</v>
      </c>
      <c r="X42" s="41">
        <v>1.8</v>
      </c>
      <c r="Y42" s="41" t="str">
        <f t="shared" si="42"/>
        <v>nein</v>
      </c>
      <c r="Z42" s="78">
        <v>6.1849999999999996</v>
      </c>
      <c r="AA42" s="41">
        <v>1.8</v>
      </c>
      <c r="AB42" s="42" t="str">
        <f t="shared" si="43"/>
        <v>nein</v>
      </c>
      <c r="AC42" s="84"/>
      <c r="AD42" s="85"/>
      <c r="AE42" s="85" t="str">
        <f t="shared" si="44"/>
        <v>nein</v>
      </c>
      <c r="AF42" s="86">
        <v>32.89</v>
      </c>
      <c r="AG42" s="85">
        <v>7.9</v>
      </c>
      <c r="AH42" s="85" t="str">
        <f t="shared" si="45"/>
        <v>nein</v>
      </c>
      <c r="AI42" s="86"/>
      <c r="AJ42" s="85"/>
      <c r="AK42" s="85" t="str">
        <f t="shared" si="46"/>
        <v>nein</v>
      </c>
      <c r="AL42" s="86"/>
      <c r="AM42" s="85"/>
      <c r="AN42" s="87" t="str">
        <f t="shared" si="47"/>
        <v>nein</v>
      </c>
      <c r="AO42" s="81">
        <v>33.03</v>
      </c>
      <c r="AP42" s="43">
        <v>2.5</v>
      </c>
      <c r="AQ42" s="43" t="str">
        <f t="shared" si="48"/>
        <v>nein</v>
      </c>
      <c r="AR42" s="82">
        <v>22.245000000000001</v>
      </c>
      <c r="AS42" s="43">
        <v>5.8</v>
      </c>
      <c r="AT42" s="43" t="str">
        <f t="shared" si="49"/>
        <v>nein</v>
      </c>
      <c r="AU42" s="82"/>
      <c r="AV42" s="43"/>
      <c r="AW42" s="44" t="str">
        <f t="shared" si="50"/>
        <v>nein</v>
      </c>
      <c r="AX42" s="91" t="str">
        <f t="shared" si="51"/>
        <v>ja</v>
      </c>
      <c r="AY42" s="99" t="str">
        <f t="shared" si="52"/>
        <v>nein</v>
      </c>
      <c r="AZ42" s="163">
        <f>MAX($DI$3:$DI$7)+LARGE($DI$3:$DI$7,2)+MAX($DI$8:$DI$17)+LARGE($DI$8:$DI$17,2)</f>
        <v>92.754999999999995</v>
      </c>
      <c r="BA42" s="164"/>
    </row>
    <row r="43" spans="1:126" x14ac:dyDescent="0.3">
      <c r="A43" s="35" t="s">
        <v>136</v>
      </c>
      <c r="B43" s="36" t="s">
        <v>137</v>
      </c>
      <c r="C43" s="37" t="s">
        <v>113</v>
      </c>
      <c r="D43" s="144">
        <v>2003</v>
      </c>
      <c r="E43" s="38">
        <v>45.045000000000002</v>
      </c>
      <c r="F43" s="40">
        <v>2.1</v>
      </c>
      <c r="G43" s="40" t="str">
        <f t="shared" si="36"/>
        <v>ja</v>
      </c>
      <c r="H43" s="39">
        <v>10.92</v>
      </c>
      <c r="I43" s="40">
        <v>3.1</v>
      </c>
      <c r="J43" s="40" t="str">
        <f t="shared" si="37"/>
        <v>nein</v>
      </c>
      <c r="K43" s="39">
        <v>46.215000000000003</v>
      </c>
      <c r="L43" s="40">
        <v>9.5</v>
      </c>
      <c r="M43" s="83" t="str">
        <f t="shared" si="38"/>
        <v>nein</v>
      </c>
      <c r="N43" s="76"/>
      <c r="O43" s="41"/>
      <c r="P43" s="41" t="str">
        <f t="shared" si="39"/>
        <v>nein</v>
      </c>
      <c r="Q43" s="78"/>
      <c r="R43" s="41"/>
      <c r="S43" s="41" t="str">
        <f t="shared" si="40"/>
        <v>nein</v>
      </c>
      <c r="T43" s="78"/>
      <c r="U43" s="41"/>
      <c r="V43" s="41" t="str">
        <f t="shared" si="41"/>
        <v>nein</v>
      </c>
      <c r="W43" s="78"/>
      <c r="X43" s="41"/>
      <c r="Y43" s="41" t="str">
        <f t="shared" si="42"/>
        <v>nein</v>
      </c>
      <c r="Z43" s="78"/>
      <c r="AA43" s="41"/>
      <c r="AB43" s="42" t="str">
        <f t="shared" si="43"/>
        <v>nein</v>
      </c>
      <c r="AC43" s="84"/>
      <c r="AD43" s="85"/>
      <c r="AE43" s="85" t="str">
        <f t="shared" si="44"/>
        <v>nein</v>
      </c>
      <c r="AF43" s="86"/>
      <c r="AG43" s="85"/>
      <c r="AH43" s="85" t="str">
        <f t="shared" si="45"/>
        <v>nein</v>
      </c>
      <c r="AI43" s="86"/>
      <c r="AJ43" s="85"/>
      <c r="AK43" s="85" t="str">
        <f t="shared" si="46"/>
        <v>nein</v>
      </c>
      <c r="AL43" s="86"/>
      <c r="AM43" s="85"/>
      <c r="AN43" s="87" t="str">
        <f t="shared" si="47"/>
        <v>nein</v>
      </c>
      <c r="AO43" s="81"/>
      <c r="AP43" s="43"/>
      <c r="AQ43" s="43" t="str">
        <f t="shared" si="48"/>
        <v>nein</v>
      </c>
      <c r="AR43" s="82"/>
      <c r="AS43" s="43"/>
      <c r="AT43" s="43" t="str">
        <f t="shared" si="49"/>
        <v>nein</v>
      </c>
      <c r="AU43" s="82"/>
      <c r="AV43" s="43"/>
      <c r="AW43" s="44" t="str">
        <f t="shared" si="50"/>
        <v>nein</v>
      </c>
      <c r="AX43" s="91" t="str">
        <f t="shared" si="51"/>
        <v>ja</v>
      </c>
      <c r="AY43" s="99" t="str">
        <f t="shared" si="52"/>
        <v>nein</v>
      </c>
      <c r="AZ43" s="163">
        <f>MAX($DK$3:$DK$7)+LARGE($DK$3:$DK$7,2)+MAX($DK$8:$DK$17)+LARGE($DK$8:$DK$17,2)</f>
        <v>45.045000000000002</v>
      </c>
      <c r="BA43" s="164"/>
    </row>
    <row r="44" spans="1:126" x14ac:dyDescent="0.3">
      <c r="A44" s="35" t="s">
        <v>142</v>
      </c>
      <c r="B44" s="36" t="s">
        <v>143</v>
      </c>
      <c r="C44" s="37" t="s">
        <v>97</v>
      </c>
      <c r="D44" s="144">
        <v>2001</v>
      </c>
      <c r="E44" s="38">
        <v>29.225000000000001</v>
      </c>
      <c r="F44" s="40">
        <v>0.7</v>
      </c>
      <c r="G44" s="40" t="str">
        <f t="shared" si="36"/>
        <v>nein</v>
      </c>
      <c r="H44" s="39">
        <v>11.15</v>
      </c>
      <c r="I44" s="40">
        <v>2.9</v>
      </c>
      <c r="J44" s="40" t="str">
        <f t="shared" si="37"/>
        <v>nein</v>
      </c>
      <c r="K44" s="39">
        <v>10.58</v>
      </c>
      <c r="L44" s="40">
        <v>2.9</v>
      </c>
      <c r="M44" s="83" t="str">
        <f t="shared" si="38"/>
        <v>nein</v>
      </c>
      <c r="N44" s="76"/>
      <c r="O44" s="41"/>
      <c r="P44" s="41" t="str">
        <f t="shared" si="39"/>
        <v>nein</v>
      </c>
      <c r="Q44" s="78"/>
      <c r="R44" s="41"/>
      <c r="S44" s="41" t="str">
        <f t="shared" si="40"/>
        <v>nein</v>
      </c>
      <c r="T44" s="78"/>
      <c r="U44" s="41"/>
      <c r="V44" s="41" t="str">
        <f t="shared" si="41"/>
        <v>nein</v>
      </c>
      <c r="W44" s="78"/>
      <c r="X44" s="41"/>
      <c r="Y44" s="41" t="str">
        <f t="shared" si="42"/>
        <v>nein</v>
      </c>
      <c r="Z44" s="78"/>
      <c r="AA44" s="41"/>
      <c r="AB44" s="42" t="str">
        <f t="shared" si="43"/>
        <v>nein</v>
      </c>
      <c r="AC44" s="84"/>
      <c r="AD44" s="85"/>
      <c r="AE44" s="85" t="str">
        <f t="shared" si="44"/>
        <v>nein</v>
      </c>
      <c r="AF44" s="86"/>
      <c r="AG44" s="85"/>
      <c r="AH44" s="85" t="str">
        <f t="shared" si="45"/>
        <v>nein</v>
      </c>
      <c r="AI44" s="86"/>
      <c r="AJ44" s="85"/>
      <c r="AK44" s="85" t="str">
        <f t="shared" si="46"/>
        <v>nein</v>
      </c>
      <c r="AL44" s="86"/>
      <c r="AM44" s="85"/>
      <c r="AN44" s="87" t="str">
        <f t="shared" si="47"/>
        <v>nein</v>
      </c>
      <c r="AO44" s="81"/>
      <c r="AP44" s="43"/>
      <c r="AQ44" s="43" t="str">
        <f t="shared" si="48"/>
        <v>nein</v>
      </c>
      <c r="AR44" s="82"/>
      <c r="AS44" s="43"/>
      <c r="AT44" s="43" t="str">
        <f t="shared" si="49"/>
        <v>nein</v>
      </c>
      <c r="AU44" s="82"/>
      <c r="AV44" s="43"/>
      <c r="AW44" s="44" t="str">
        <f t="shared" si="50"/>
        <v>nein</v>
      </c>
      <c r="AX44" s="91" t="str">
        <f t="shared" si="51"/>
        <v>nein</v>
      </c>
      <c r="AY44" s="99" t="str">
        <f t="shared" si="52"/>
        <v>nein</v>
      </c>
      <c r="AZ44" s="163">
        <f>MAX($DO$3:$DO$7)+LARGE($DO$3:$DO$7,2)+MAX($DO$8:$DO$17)+LARGE($DO$8:$DO$17,2)</f>
        <v>0</v>
      </c>
      <c r="BA44" s="164"/>
    </row>
    <row r="45" spans="1:126" x14ac:dyDescent="0.3">
      <c r="A45" s="35"/>
      <c r="B45" s="36"/>
      <c r="C45" s="37"/>
      <c r="D45" s="144"/>
      <c r="E45" s="38"/>
      <c r="F45" s="40"/>
      <c r="G45" s="40" t="str">
        <f t="shared" si="36"/>
        <v>nein</v>
      </c>
      <c r="H45" s="39"/>
      <c r="I45" s="40"/>
      <c r="J45" s="40" t="str">
        <f t="shared" si="37"/>
        <v>nein</v>
      </c>
      <c r="K45" s="39"/>
      <c r="L45" s="40"/>
      <c r="M45" s="83" t="str">
        <f t="shared" si="38"/>
        <v>nein</v>
      </c>
      <c r="N45" s="76"/>
      <c r="O45" s="41"/>
      <c r="P45" s="41" t="str">
        <f t="shared" si="39"/>
        <v>nein</v>
      </c>
      <c r="Q45" s="78"/>
      <c r="R45" s="41"/>
      <c r="S45" s="41" t="str">
        <f t="shared" si="40"/>
        <v>nein</v>
      </c>
      <c r="T45" s="78"/>
      <c r="U45" s="41"/>
      <c r="V45" s="41" t="str">
        <f t="shared" si="41"/>
        <v>nein</v>
      </c>
      <c r="W45" s="78"/>
      <c r="X45" s="41"/>
      <c r="Y45" s="41" t="str">
        <f t="shared" si="42"/>
        <v>nein</v>
      </c>
      <c r="Z45" s="78"/>
      <c r="AA45" s="41"/>
      <c r="AB45" s="42" t="str">
        <f t="shared" si="43"/>
        <v>nein</v>
      </c>
      <c r="AC45" s="84"/>
      <c r="AD45" s="85"/>
      <c r="AE45" s="85" t="str">
        <f t="shared" si="44"/>
        <v>nein</v>
      </c>
      <c r="AF45" s="86"/>
      <c r="AG45" s="85"/>
      <c r="AH45" s="85" t="str">
        <f t="shared" si="45"/>
        <v>nein</v>
      </c>
      <c r="AI45" s="86"/>
      <c r="AJ45" s="85"/>
      <c r="AK45" s="85" t="str">
        <f t="shared" si="46"/>
        <v>nein</v>
      </c>
      <c r="AL45" s="86"/>
      <c r="AM45" s="85"/>
      <c r="AN45" s="87" t="str">
        <f t="shared" si="47"/>
        <v>nein</v>
      </c>
      <c r="AO45" s="81"/>
      <c r="AP45" s="43"/>
      <c r="AQ45" s="43" t="str">
        <f t="shared" si="48"/>
        <v>nein</v>
      </c>
      <c r="AR45" s="82"/>
      <c r="AS45" s="43"/>
      <c r="AT45" s="43" t="str">
        <f t="shared" si="49"/>
        <v>nein</v>
      </c>
      <c r="AU45" s="82"/>
      <c r="AV45" s="43"/>
      <c r="AW45" s="44" t="str">
        <f t="shared" si="50"/>
        <v>nein</v>
      </c>
      <c r="AX45" s="91" t="str">
        <f t="shared" si="51"/>
        <v>nein</v>
      </c>
      <c r="AY45" s="99" t="str">
        <f t="shared" si="52"/>
        <v>nein</v>
      </c>
      <c r="AZ45" s="158">
        <f>MAX($DQ$3:$DQ$7)+LARGE($DQ$3:$DQ$7,2)+MAX($DQ$8:$DQ$17)+LARGE($DQ$8:$DQ$17,2)</f>
        <v>0</v>
      </c>
      <c r="BA45" s="159"/>
    </row>
    <row r="46" spans="1:126" x14ac:dyDescent="0.3">
      <c r="A46" s="35"/>
      <c r="B46" s="36"/>
      <c r="C46" s="37"/>
      <c r="D46" s="144"/>
      <c r="E46" s="38"/>
      <c r="F46" s="40"/>
      <c r="G46" s="40" t="str">
        <f t="shared" si="36"/>
        <v>nein</v>
      </c>
      <c r="H46" s="39"/>
      <c r="I46" s="40"/>
      <c r="J46" s="40" t="str">
        <f t="shared" si="37"/>
        <v>nein</v>
      </c>
      <c r="K46" s="39"/>
      <c r="L46" s="40"/>
      <c r="M46" s="83" t="str">
        <f t="shared" si="38"/>
        <v>nein</v>
      </c>
      <c r="N46" s="76"/>
      <c r="O46" s="41"/>
      <c r="P46" s="41" t="str">
        <f t="shared" si="39"/>
        <v>nein</v>
      </c>
      <c r="Q46" s="78"/>
      <c r="R46" s="41"/>
      <c r="S46" s="41" t="str">
        <f t="shared" si="40"/>
        <v>nein</v>
      </c>
      <c r="T46" s="78"/>
      <c r="U46" s="41"/>
      <c r="V46" s="41" t="str">
        <f t="shared" si="41"/>
        <v>nein</v>
      </c>
      <c r="W46" s="78"/>
      <c r="X46" s="41"/>
      <c r="Y46" s="41" t="str">
        <f t="shared" si="42"/>
        <v>nein</v>
      </c>
      <c r="Z46" s="78"/>
      <c r="AA46" s="41"/>
      <c r="AB46" s="42" t="str">
        <f t="shared" si="43"/>
        <v>nein</v>
      </c>
      <c r="AC46" s="84"/>
      <c r="AD46" s="85"/>
      <c r="AE46" s="85" t="str">
        <f t="shared" si="44"/>
        <v>nein</v>
      </c>
      <c r="AF46" s="86"/>
      <c r="AG46" s="85"/>
      <c r="AH46" s="85" t="str">
        <f t="shared" si="45"/>
        <v>nein</v>
      </c>
      <c r="AI46" s="86"/>
      <c r="AJ46" s="85"/>
      <c r="AK46" s="85" t="str">
        <f t="shared" si="46"/>
        <v>nein</v>
      </c>
      <c r="AL46" s="86"/>
      <c r="AM46" s="85"/>
      <c r="AN46" s="87" t="str">
        <f t="shared" si="47"/>
        <v>nein</v>
      </c>
      <c r="AO46" s="81"/>
      <c r="AP46" s="43"/>
      <c r="AQ46" s="43" t="str">
        <f t="shared" si="48"/>
        <v>nein</v>
      </c>
      <c r="AR46" s="82"/>
      <c r="AS46" s="43"/>
      <c r="AT46" s="43" t="str">
        <f t="shared" si="49"/>
        <v>nein</v>
      </c>
      <c r="AU46" s="82"/>
      <c r="AV46" s="43"/>
      <c r="AW46" s="44" t="str">
        <f t="shared" si="50"/>
        <v>nein</v>
      </c>
      <c r="AX46" s="91" t="str">
        <f t="shared" si="51"/>
        <v>nein</v>
      </c>
      <c r="AY46" s="99" t="str">
        <f t="shared" si="52"/>
        <v>nein</v>
      </c>
      <c r="AZ46" s="158">
        <f>MAX($DS$3:$DS$7)+LARGE($DS$3:$DS$7,2)+MAX($DS$8:$DS$17)+LARGE($DS$8:$DS$17,2)</f>
        <v>0</v>
      </c>
      <c r="BA46" s="159"/>
    </row>
    <row r="47" spans="1:126" ht="16.2" thickBot="1" x14ac:dyDescent="0.35">
      <c r="A47" s="45"/>
      <c r="B47" s="46"/>
      <c r="C47" s="47"/>
      <c r="D47" s="145"/>
      <c r="E47" s="48"/>
      <c r="F47" s="50"/>
      <c r="G47" s="50" t="str">
        <f t="shared" si="36"/>
        <v>nein</v>
      </c>
      <c r="H47" s="49"/>
      <c r="I47" s="50"/>
      <c r="J47" s="50" t="str">
        <f t="shared" si="37"/>
        <v>nein</v>
      </c>
      <c r="K47" s="49"/>
      <c r="L47" s="50"/>
      <c r="M47" s="151" t="str">
        <f t="shared" si="38"/>
        <v>nein</v>
      </c>
      <c r="N47" s="77"/>
      <c r="O47" s="51"/>
      <c r="P47" s="51" t="str">
        <f t="shared" si="39"/>
        <v>nein</v>
      </c>
      <c r="Q47" s="79"/>
      <c r="R47" s="51"/>
      <c r="S47" s="51" t="str">
        <f t="shared" si="40"/>
        <v>nein</v>
      </c>
      <c r="T47" s="79"/>
      <c r="U47" s="51"/>
      <c r="V47" s="51" t="str">
        <f t="shared" si="41"/>
        <v>nein</v>
      </c>
      <c r="W47" s="79"/>
      <c r="X47" s="51"/>
      <c r="Y47" s="51" t="str">
        <f t="shared" si="42"/>
        <v>nein</v>
      </c>
      <c r="Z47" s="79"/>
      <c r="AA47" s="51"/>
      <c r="AB47" s="102" t="str">
        <f t="shared" si="43"/>
        <v>nein</v>
      </c>
      <c r="AC47" s="132"/>
      <c r="AD47" s="133"/>
      <c r="AE47" s="133" t="str">
        <f t="shared" si="44"/>
        <v>nein</v>
      </c>
      <c r="AF47" s="134"/>
      <c r="AG47" s="133"/>
      <c r="AH47" s="133" t="str">
        <f t="shared" si="45"/>
        <v>nein</v>
      </c>
      <c r="AI47" s="134"/>
      <c r="AJ47" s="133"/>
      <c r="AK47" s="133" t="str">
        <f t="shared" si="46"/>
        <v>nein</v>
      </c>
      <c r="AL47" s="134"/>
      <c r="AM47" s="133"/>
      <c r="AN47" s="135" t="str">
        <f t="shared" si="47"/>
        <v>nein</v>
      </c>
      <c r="AO47" s="136"/>
      <c r="AP47" s="137"/>
      <c r="AQ47" s="137" t="str">
        <f t="shared" si="48"/>
        <v>nein</v>
      </c>
      <c r="AR47" s="138"/>
      <c r="AS47" s="137"/>
      <c r="AT47" s="137" t="str">
        <f t="shared" si="49"/>
        <v>nein</v>
      </c>
      <c r="AU47" s="138"/>
      <c r="AV47" s="137"/>
      <c r="AW47" s="139" t="str">
        <f t="shared" si="50"/>
        <v>nein</v>
      </c>
      <c r="AX47" s="92" t="str">
        <f t="shared" si="51"/>
        <v>nein</v>
      </c>
      <c r="AY47" s="100" t="str">
        <f t="shared" si="52"/>
        <v>nein</v>
      </c>
      <c r="AZ47" s="160">
        <f>MAX($DU$3:$DU$7)+LARGE($DU$3:$DU$7,2)+MAX($DU$8:$DU$17)+LARGE($DU$8:$DU$17,2)</f>
        <v>0</v>
      </c>
      <c r="BA47" s="161"/>
    </row>
    <row r="48" spans="1:126" x14ac:dyDescent="0.3">
      <c r="AX48" s="93"/>
      <c r="AY48" s="93"/>
      <c r="AZ48" s="55"/>
    </row>
    <row r="50" spans="1:53" ht="16.2" thickBot="1" x14ac:dyDescent="0.35">
      <c r="A50" s="22" t="s">
        <v>108</v>
      </c>
      <c r="B50"/>
      <c r="C50"/>
      <c r="D50"/>
      <c r="E50"/>
      <c r="F50" s="1"/>
    </row>
    <row r="51" spans="1:53" ht="16.2" thickBot="1" x14ac:dyDescent="0.35">
      <c r="A51" s="2" t="s">
        <v>146</v>
      </c>
      <c r="B51" s="3" t="s">
        <v>99</v>
      </c>
      <c r="C51" s="4" t="s">
        <v>100</v>
      </c>
      <c r="D51" s="4" t="s">
        <v>6</v>
      </c>
      <c r="E51" s="3" t="s">
        <v>101</v>
      </c>
      <c r="F51" s="17" t="s">
        <v>6</v>
      </c>
      <c r="H51" s="54"/>
      <c r="I51" s="53"/>
      <c r="J51" s="53"/>
      <c r="K51" s="54"/>
      <c r="L51" s="53"/>
      <c r="M51" s="53"/>
      <c r="N51" s="54"/>
      <c r="O51" s="53"/>
      <c r="P51" s="53"/>
      <c r="Q51" s="54"/>
      <c r="R51" s="53"/>
      <c r="S51" s="53"/>
      <c r="T51" s="54"/>
      <c r="U51" s="53"/>
      <c r="V51" s="53"/>
      <c r="W51" s="54"/>
      <c r="X51" s="53"/>
      <c r="Y51" s="53"/>
      <c r="Z51" s="54"/>
      <c r="AA51" s="53"/>
      <c r="AB51" s="53"/>
      <c r="AC51" s="54"/>
      <c r="AD51" s="53"/>
      <c r="AE51" s="53"/>
      <c r="AF51" s="54"/>
      <c r="AG51" s="53"/>
      <c r="AH51" s="53"/>
      <c r="AI51" s="54"/>
      <c r="AJ51" s="53"/>
      <c r="AK51" s="53"/>
      <c r="AL51" s="54"/>
      <c r="AM51" s="53"/>
      <c r="AN51" s="53"/>
      <c r="AO51" s="54"/>
      <c r="AP51" s="53"/>
      <c r="AQ51" s="53"/>
      <c r="AR51" s="54"/>
      <c r="AS51" s="53"/>
      <c r="AT51" s="53"/>
      <c r="AU51" s="54"/>
      <c r="AV51" s="88"/>
      <c r="AW51" s="88"/>
      <c r="AY51" s="53"/>
      <c r="AZ51" s="24"/>
      <c r="BA51" s="23"/>
    </row>
    <row r="52" spans="1:53" x14ac:dyDescent="0.3">
      <c r="A52" s="10">
        <v>2010</v>
      </c>
      <c r="B52" s="11" t="s">
        <v>102</v>
      </c>
      <c r="C52" s="7">
        <v>39.4</v>
      </c>
      <c r="D52" s="7"/>
      <c r="E52" s="9">
        <v>46</v>
      </c>
      <c r="F52" s="18">
        <v>8.1999999999999993</v>
      </c>
      <c r="H52" s="54"/>
      <c r="I52" s="53"/>
      <c r="J52" s="53"/>
      <c r="K52" s="54"/>
      <c r="L52" s="53"/>
      <c r="M52" s="53"/>
      <c r="N52" s="54"/>
      <c r="O52" s="53"/>
      <c r="P52" s="53"/>
      <c r="Q52" s="54"/>
      <c r="R52" s="53"/>
      <c r="S52" s="53"/>
      <c r="T52" s="54"/>
      <c r="U52" s="53"/>
      <c r="V52" s="53"/>
      <c r="W52" s="54"/>
      <c r="X52" s="53"/>
      <c r="Y52" s="53"/>
      <c r="Z52" s="54"/>
      <c r="AA52" s="53"/>
      <c r="AB52" s="53"/>
      <c r="AC52" s="54"/>
      <c r="AD52" s="53"/>
      <c r="AE52" s="53"/>
      <c r="AF52" s="54"/>
      <c r="AG52" s="53"/>
      <c r="AH52" s="53"/>
      <c r="AI52" s="54"/>
      <c r="AJ52" s="53"/>
      <c r="AK52" s="53"/>
      <c r="AL52" s="54"/>
      <c r="AM52" s="53"/>
      <c r="AN52" s="53"/>
      <c r="AO52" s="54"/>
      <c r="AP52" s="53"/>
      <c r="AQ52" s="53"/>
      <c r="AR52" s="54"/>
      <c r="AS52" s="53"/>
      <c r="AT52" s="53"/>
      <c r="AU52" s="54"/>
      <c r="AV52" s="88"/>
      <c r="AW52" s="88"/>
      <c r="AY52" s="53"/>
      <c r="AZ52" s="24"/>
      <c r="BA52" s="23"/>
    </row>
    <row r="53" spans="1:53" ht="16.2" thickBot="1" x14ac:dyDescent="0.35">
      <c r="A53" s="5">
        <v>2009</v>
      </c>
      <c r="B53" s="12" t="s">
        <v>102</v>
      </c>
      <c r="C53" s="8">
        <v>39.9</v>
      </c>
      <c r="D53" s="8"/>
      <c r="E53" s="13">
        <v>46.5</v>
      </c>
      <c r="F53" s="19">
        <v>8.5</v>
      </c>
      <c r="H53" s="54"/>
      <c r="I53" s="53"/>
      <c r="J53" s="53"/>
      <c r="K53" s="54"/>
      <c r="L53" s="53"/>
      <c r="M53" s="53"/>
      <c r="N53" s="54"/>
      <c r="O53" s="53"/>
      <c r="P53" s="53"/>
      <c r="Q53" s="54"/>
      <c r="R53" s="53"/>
      <c r="S53" s="53"/>
      <c r="T53" s="54"/>
      <c r="U53" s="53"/>
      <c r="V53" s="53"/>
      <c r="W53" s="54"/>
      <c r="X53" s="53"/>
      <c r="Y53" s="53"/>
      <c r="Z53" s="54"/>
      <c r="AA53" s="53"/>
      <c r="AB53" s="53"/>
      <c r="AC53" s="54"/>
      <c r="AD53" s="53"/>
      <c r="AE53" s="53"/>
      <c r="AF53" s="54"/>
      <c r="AG53" s="53"/>
      <c r="AH53" s="53"/>
      <c r="AI53" s="54"/>
      <c r="AJ53" s="53"/>
      <c r="AK53" s="53"/>
      <c r="AL53" s="54"/>
      <c r="AM53" s="53"/>
      <c r="AN53" s="53"/>
      <c r="AO53" s="54"/>
      <c r="AP53" s="53"/>
      <c r="AQ53" s="53"/>
      <c r="AR53" s="54"/>
      <c r="AS53" s="53"/>
      <c r="AT53" s="53"/>
      <c r="AU53" s="54"/>
      <c r="AV53" s="88"/>
      <c r="AW53" s="88"/>
      <c r="AY53" s="53"/>
      <c r="AZ53" s="24"/>
      <c r="BA53" s="23"/>
    </row>
    <row r="54" spans="1:53" x14ac:dyDescent="0.3">
      <c r="A54" s="10">
        <v>2008</v>
      </c>
      <c r="B54" s="11" t="s">
        <v>103</v>
      </c>
      <c r="C54" s="7">
        <v>40.4</v>
      </c>
      <c r="D54" s="7"/>
      <c r="E54" s="9">
        <v>47.5</v>
      </c>
      <c r="F54" s="18">
        <v>9</v>
      </c>
      <c r="H54" s="54"/>
      <c r="I54" s="53"/>
      <c r="J54" s="53"/>
      <c r="K54" s="54"/>
      <c r="L54" s="53"/>
      <c r="M54" s="53"/>
      <c r="N54" s="54"/>
      <c r="O54" s="53"/>
      <c r="P54" s="53"/>
      <c r="Q54" s="54"/>
      <c r="R54" s="53"/>
      <c r="S54" s="53"/>
      <c r="T54" s="54"/>
      <c r="U54" s="53"/>
      <c r="V54" s="53"/>
      <c r="W54" s="54"/>
      <c r="X54" s="53"/>
      <c r="Y54" s="53"/>
      <c r="Z54" s="54"/>
      <c r="AA54" s="53"/>
      <c r="AB54" s="53"/>
      <c r="AC54" s="54"/>
      <c r="AD54" s="53"/>
      <c r="AE54" s="53"/>
      <c r="AF54" s="54"/>
      <c r="AG54" s="53"/>
      <c r="AH54" s="53"/>
      <c r="AI54" s="54"/>
      <c r="AJ54" s="53"/>
      <c r="AK54" s="53"/>
      <c r="AL54" s="54"/>
      <c r="AM54" s="53"/>
      <c r="AN54" s="53"/>
      <c r="AO54" s="54"/>
      <c r="AP54" s="53"/>
      <c r="AQ54" s="53"/>
      <c r="AR54" s="54"/>
      <c r="AS54" s="53"/>
      <c r="AT54" s="53"/>
      <c r="AU54" s="54"/>
      <c r="AV54" s="88"/>
      <c r="AW54" s="88"/>
      <c r="AY54" s="53"/>
      <c r="AZ54" s="24"/>
      <c r="BA54" s="23"/>
    </row>
    <row r="55" spans="1:53" ht="16.2" thickBot="1" x14ac:dyDescent="0.35">
      <c r="A55" s="5">
        <v>2007</v>
      </c>
      <c r="B55" s="12" t="s">
        <v>103</v>
      </c>
      <c r="C55" s="8">
        <v>40.799999999999997</v>
      </c>
      <c r="D55" s="8"/>
      <c r="E55" s="13">
        <v>48.2</v>
      </c>
      <c r="F55" s="19">
        <v>9.6</v>
      </c>
      <c r="H55" s="54"/>
      <c r="I55" s="53"/>
      <c r="J55" s="53"/>
      <c r="K55" s="54"/>
      <c r="L55" s="53"/>
      <c r="M55" s="53"/>
      <c r="N55" s="54"/>
      <c r="O55" s="53"/>
      <c r="P55" s="53"/>
      <c r="Q55" s="54"/>
      <c r="R55" s="53"/>
      <c r="S55" s="53"/>
      <c r="T55" s="54"/>
      <c r="U55" s="53"/>
      <c r="V55" s="53"/>
      <c r="W55" s="54"/>
      <c r="X55" s="53"/>
      <c r="Y55" s="53"/>
      <c r="Z55" s="54"/>
      <c r="AA55" s="53"/>
      <c r="AB55" s="53"/>
      <c r="AC55" s="54"/>
      <c r="AD55" s="53"/>
      <c r="AE55" s="53"/>
      <c r="AF55" s="54"/>
      <c r="AG55" s="53"/>
      <c r="AH55" s="53"/>
      <c r="AI55" s="54"/>
      <c r="AJ55" s="53"/>
      <c r="AK55" s="53"/>
      <c r="AL55" s="54"/>
      <c r="AM55" s="53"/>
      <c r="AN55" s="53"/>
      <c r="AO55" s="54"/>
      <c r="AP55" s="53"/>
      <c r="AQ55" s="53"/>
      <c r="AR55" s="54"/>
      <c r="AS55" s="53"/>
      <c r="AT55" s="53"/>
      <c r="AU55" s="54"/>
      <c r="AV55" s="88"/>
      <c r="AW55" s="88"/>
      <c r="AY55" s="53"/>
      <c r="AZ55" s="24"/>
      <c r="BA55" s="23"/>
    </row>
    <row r="56" spans="1:53" x14ac:dyDescent="0.3">
      <c r="A56" s="10">
        <v>2006</v>
      </c>
      <c r="B56" s="11" t="s">
        <v>104</v>
      </c>
      <c r="C56" s="7">
        <v>41.7</v>
      </c>
      <c r="D56" s="7"/>
      <c r="E56" s="9">
        <v>49.5</v>
      </c>
      <c r="F56" s="18">
        <v>10.1</v>
      </c>
      <c r="H56" s="54"/>
      <c r="I56" s="53"/>
      <c r="J56" s="53"/>
      <c r="K56" s="54"/>
      <c r="L56" s="53"/>
      <c r="M56" s="53"/>
      <c r="N56" s="54"/>
      <c r="O56" s="53"/>
      <c r="P56" s="53"/>
      <c r="Q56" s="54"/>
      <c r="R56" s="53"/>
      <c r="S56" s="53"/>
      <c r="T56" s="54"/>
      <c r="U56" s="53"/>
      <c r="V56" s="53"/>
      <c r="W56" s="54"/>
      <c r="X56" s="53"/>
      <c r="Y56" s="53"/>
      <c r="Z56" s="54"/>
      <c r="AA56" s="53"/>
      <c r="AB56" s="53"/>
      <c r="AC56" s="54"/>
      <c r="AD56" s="53"/>
      <c r="AE56" s="53"/>
      <c r="AF56" s="54"/>
      <c r="AG56" s="53"/>
      <c r="AH56" s="53"/>
      <c r="AI56" s="54"/>
      <c r="AJ56" s="53"/>
      <c r="AK56" s="53"/>
      <c r="AL56" s="54"/>
      <c r="AM56" s="53"/>
      <c r="AN56" s="53"/>
      <c r="AO56" s="54"/>
      <c r="AP56" s="53"/>
      <c r="AQ56" s="53"/>
      <c r="AR56" s="54"/>
      <c r="AS56" s="53"/>
      <c r="AT56" s="53"/>
      <c r="AU56" s="54"/>
      <c r="AV56" s="88"/>
      <c r="AW56" s="88"/>
      <c r="AY56" s="53"/>
      <c r="AZ56" s="24"/>
      <c r="BA56" s="23"/>
    </row>
    <row r="57" spans="1:53" ht="16.2" thickBot="1" x14ac:dyDescent="0.35">
      <c r="A57" s="5">
        <v>2005</v>
      </c>
      <c r="B57" s="12" t="s">
        <v>104</v>
      </c>
      <c r="C57" s="8">
        <v>42.7</v>
      </c>
      <c r="D57" s="8"/>
      <c r="E57" s="13">
        <v>51.5</v>
      </c>
      <c r="F57" s="19">
        <v>11.3</v>
      </c>
      <c r="H57" s="54"/>
      <c r="I57" s="53"/>
      <c r="J57" s="53"/>
      <c r="K57" s="54"/>
      <c r="L57" s="53"/>
      <c r="M57" s="53"/>
      <c r="N57" s="54"/>
      <c r="O57" s="53"/>
      <c r="P57" s="53"/>
      <c r="Q57" s="54"/>
      <c r="R57" s="53"/>
      <c r="S57" s="53"/>
      <c r="T57" s="54"/>
      <c r="U57" s="53"/>
      <c r="V57" s="53"/>
      <c r="W57" s="54"/>
      <c r="X57" s="53"/>
      <c r="Y57" s="53"/>
      <c r="Z57" s="54"/>
      <c r="AA57" s="53"/>
      <c r="AB57" s="53"/>
      <c r="AC57" s="54"/>
      <c r="AD57" s="53"/>
      <c r="AE57" s="53"/>
      <c r="AF57" s="54"/>
      <c r="AG57" s="53"/>
      <c r="AH57" s="53"/>
      <c r="AI57" s="54"/>
      <c r="AJ57" s="53"/>
      <c r="AK57" s="53"/>
      <c r="AL57" s="54"/>
      <c r="AM57" s="53"/>
      <c r="AN57" s="53"/>
      <c r="AO57" s="54"/>
      <c r="AP57" s="53"/>
      <c r="AQ57" s="53"/>
      <c r="AR57" s="54"/>
      <c r="AS57" s="53"/>
      <c r="AT57" s="53"/>
      <c r="AU57" s="54"/>
      <c r="AV57" s="88"/>
      <c r="AW57" s="88"/>
      <c r="AY57" s="53"/>
      <c r="AZ57" s="24"/>
      <c r="BA57" s="23"/>
    </row>
    <row r="58" spans="1:53" ht="16.2" thickBot="1" x14ac:dyDescent="0.35">
      <c r="A58" s="14" t="s">
        <v>107</v>
      </c>
      <c r="B58" s="6" t="s">
        <v>105</v>
      </c>
      <c r="C58" s="15">
        <v>44.6</v>
      </c>
      <c r="D58" s="15">
        <v>1.8</v>
      </c>
      <c r="E58" s="16">
        <v>53.2</v>
      </c>
      <c r="F58" s="20">
        <v>12.7</v>
      </c>
      <c r="H58" s="54"/>
      <c r="I58" s="53"/>
      <c r="J58" s="53"/>
      <c r="K58" s="54"/>
      <c r="L58" s="53"/>
      <c r="M58" s="53"/>
      <c r="N58" s="54"/>
      <c r="O58" s="53"/>
      <c r="P58" s="53"/>
      <c r="Q58" s="54"/>
      <c r="R58" s="53"/>
      <c r="S58" s="53"/>
      <c r="T58" s="54"/>
      <c r="U58" s="53"/>
      <c r="V58" s="53"/>
      <c r="W58" s="54"/>
      <c r="X58" s="53"/>
      <c r="Y58" s="53"/>
      <c r="Z58" s="54"/>
      <c r="AA58" s="53"/>
      <c r="AB58" s="53"/>
      <c r="AC58" s="54"/>
      <c r="AD58" s="53"/>
      <c r="AE58" s="53"/>
      <c r="AF58" s="54"/>
      <c r="AG58" s="53"/>
      <c r="AH58" s="53"/>
      <c r="AI58" s="54"/>
      <c r="AJ58" s="53"/>
      <c r="AK58" s="53"/>
      <c r="AL58" s="54"/>
      <c r="AM58" s="53"/>
      <c r="AN58" s="53"/>
      <c r="AO58" s="54"/>
      <c r="AP58" s="53"/>
      <c r="AQ58" s="53"/>
      <c r="AR58" s="54"/>
      <c r="AS58" s="53"/>
      <c r="AT58" s="53"/>
      <c r="AU58" s="54"/>
      <c r="AV58" s="88"/>
      <c r="AW58" s="88"/>
      <c r="AY58" s="53"/>
      <c r="AZ58" s="24"/>
      <c r="BA58" s="23"/>
    </row>
    <row r="63" spans="1:53" x14ac:dyDescent="0.3">
      <c r="A63" s="68"/>
      <c r="B63" s="68"/>
      <c r="C63" s="68"/>
      <c r="D63" s="68"/>
    </row>
    <row r="64" spans="1:53" x14ac:dyDescent="0.3">
      <c r="A64" s="69"/>
      <c r="B64" s="70"/>
      <c r="C64" s="68"/>
      <c r="D64" s="68"/>
    </row>
  </sheetData>
  <mergeCells count="22">
    <mergeCell ref="E24:M24"/>
    <mergeCell ref="N24:AB24"/>
    <mergeCell ref="AC24:AN24"/>
    <mergeCell ref="AO24:AW24"/>
    <mergeCell ref="AZ24:BA24"/>
    <mergeCell ref="E36:M36"/>
    <mergeCell ref="N36:AB36"/>
    <mergeCell ref="AC36:AN36"/>
    <mergeCell ref="AO36:AW36"/>
    <mergeCell ref="AZ36:BA36"/>
    <mergeCell ref="BD8:BD16"/>
    <mergeCell ref="E11:M11"/>
    <mergeCell ref="N11:AB11"/>
    <mergeCell ref="AC11:AN11"/>
    <mergeCell ref="AO11:AW11"/>
    <mergeCell ref="AZ11:BA11"/>
    <mergeCell ref="BD3:BD7"/>
    <mergeCell ref="E3:M3"/>
    <mergeCell ref="N3:AB3"/>
    <mergeCell ref="AC3:AN3"/>
    <mergeCell ref="AO3:AW3"/>
    <mergeCell ref="AZ3:BA3"/>
  </mergeCells>
  <conditionalFormatting sqref="E5:E9 N5:N9 Q5:Q9 AC5:AC9 AO5:AO9">
    <cfRule type="cellIs" dxfId="79" priority="29" operator="greaterThanOrEqual">
      <formula>39.9</formula>
    </cfRule>
  </conditionalFormatting>
  <conditionalFormatting sqref="H5:H9 K5:K9 T5:T9 W5:W9 Z5:Z9 AF5:AF9 AL5:AL9 AR5:AR9 AU5:AU9">
    <cfRule type="cellIs" dxfId="78" priority="28" operator="greaterThanOrEqual">
      <formula>46.5</formula>
    </cfRule>
  </conditionalFormatting>
  <conditionalFormatting sqref="I5:I9 L5:L9 U5:U9 X5:X9 AA5:AA9 AG5:AG9 AM5:AM9 AS5:AS9 AV5:AV9">
    <cfRule type="cellIs" dxfId="77" priority="27" operator="greaterThanOrEqual">
      <formula>8.5</formula>
    </cfRule>
  </conditionalFormatting>
  <conditionalFormatting sqref="AO13:AO22 AC13:AC22 Q13:Q22 N13:N22 E13:E22">
    <cfRule type="cellIs" dxfId="76" priority="26" operator="greaterThanOrEqual">
      <formula>40.8</formula>
    </cfRule>
  </conditionalFormatting>
  <conditionalFormatting sqref="AU13:AU22 AR13:AR22 AL13:AL22 AF13:AF22 Z13:Z22 W13:W22 T13:T22 K13:K22 H13:H22">
    <cfRule type="cellIs" dxfId="75" priority="25" operator="greaterThanOrEqual">
      <formula>48.2</formula>
    </cfRule>
  </conditionalFormatting>
  <conditionalFormatting sqref="AV13:AV22 AS13:AS22 AM13:AM22 AG13:AG22 AA13:AA22 X13:X22 U13:U22 L13:L22 I13:I22">
    <cfRule type="cellIs" dxfId="74" priority="24" operator="greaterThanOrEqual">
      <formula>9.6</formula>
    </cfRule>
  </conditionalFormatting>
  <conditionalFormatting sqref="E26:E34 N26:N34 Q26:Q34 AC26:AC34 AO26:AO34">
    <cfRule type="cellIs" dxfId="73" priority="23" operator="greaterThanOrEqual">
      <formula>42.7</formula>
    </cfRule>
  </conditionalFormatting>
  <conditionalFormatting sqref="H26:H34 K26:K34 T26:T34 W26:W34 Z26:Z34 AF26:AF34 AL26:AL34 AR26:AR34 AU26:AU34">
    <cfRule type="cellIs" dxfId="72" priority="22" operator="greaterThanOrEqual">
      <formula>51.5</formula>
    </cfRule>
  </conditionalFormatting>
  <conditionalFormatting sqref="I26:I34 L26:L34 U26:U34 X26:X34 AA26:AA34 AG26:AG34 AM26:AM34 AS26:AS34 AV26:AV34">
    <cfRule type="cellIs" dxfId="71" priority="21" operator="greaterThanOrEqual">
      <formula>11.3</formula>
    </cfRule>
  </conditionalFormatting>
  <conditionalFormatting sqref="AO38:AO47 AC38:AC47 Q38:Q47 N38:N47 E38:E47">
    <cfRule type="cellIs" dxfId="70" priority="20" operator="greaterThanOrEqual">
      <formula>44.6</formula>
    </cfRule>
  </conditionalFormatting>
  <conditionalFormatting sqref="AP38:AP47 AD38:AD47 R38:R47 O38:O47 F38:F47">
    <cfRule type="cellIs" dxfId="69" priority="19" operator="greaterThanOrEqual">
      <formula>1.8</formula>
    </cfRule>
  </conditionalFormatting>
  <conditionalFormatting sqref="AU38:AU47 AR38:AR47 AL38:AL47 AF38:AF47 Z38:Z47 W38:W47 T38:T47 K38:K47 H38:H47">
    <cfRule type="cellIs" dxfId="68" priority="18" operator="greaterThanOrEqual">
      <formula>53.2</formula>
    </cfRule>
  </conditionalFormatting>
  <conditionalFormatting sqref="AV38:AV47 AS38:AS47 AM38:AM47 AG38:AG47 AA38:AA47 X38:X47 U38:U47 L38:L47 I38:I47">
    <cfRule type="cellIs" dxfId="67" priority="17" operator="greaterThanOrEqual">
      <formula>12.7</formula>
    </cfRule>
  </conditionalFormatting>
  <conditionalFormatting sqref="AI5:AI9">
    <cfRule type="cellIs" dxfId="66" priority="16" operator="greaterThanOrEqual">
      <formula>46.5</formula>
    </cfRule>
  </conditionalFormatting>
  <conditionalFormatting sqref="AJ5:AJ9">
    <cfRule type="cellIs" dxfId="65" priority="15" operator="greaterThanOrEqual">
      <formula>8.5</formula>
    </cfRule>
  </conditionalFormatting>
  <conditionalFormatting sqref="AI13:AI22">
    <cfRule type="cellIs" dxfId="64" priority="14" operator="greaterThanOrEqual">
      <formula>48.2</formula>
    </cfRule>
  </conditionalFormatting>
  <conditionalFormatting sqref="AJ13:AJ22">
    <cfRule type="cellIs" dxfId="63" priority="13" operator="greaterThanOrEqual">
      <formula>9.6</formula>
    </cfRule>
  </conditionalFormatting>
  <conditionalFormatting sqref="AI26:AI34">
    <cfRule type="cellIs" dxfId="62" priority="12" operator="greaterThanOrEqual">
      <formula>51.5</formula>
    </cfRule>
  </conditionalFormatting>
  <conditionalFormatting sqref="AJ26:AJ34">
    <cfRule type="cellIs" dxfId="61" priority="11" operator="greaterThanOrEqual">
      <formula>11.3</formula>
    </cfRule>
  </conditionalFormatting>
  <conditionalFormatting sqref="AI38 AI42:AI47">
    <cfRule type="cellIs" dxfId="60" priority="10" operator="greaterThanOrEqual">
      <formula>53.2</formula>
    </cfRule>
  </conditionalFormatting>
  <conditionalFormatting sqref="AJ38 AJ42:AJ47">
    <cfRule type="cellIs" dxfId="59" priority="9" operator="greaterThanOrEqual">
      <formula>12.7</formula>
    </cfRule>
  </conditionalFormatting>
  <conditionalFormatting sqref="AI40">
    <cfRule type="cellIs" dxfId="58" priority="6" operator="greaterThanOrEqual">
      <formula>53.2</formula>
    </cfRule>
  </conditionalFormatting>
  <conditionalFormatting sqref="AJ40">
    <cfRule type="cellIs" dxfId="57" priority="5" operator="greaterThanOrEqual">
      <formula>12.7</formula>
    </cfRule>
  </conditionalFormatting>
  <conditionalFormatting sqref="AI39">
    <cfRule type="cellIs" dxfId="56" priority="4" operator="greaterThanOrEqual">
      <formula>53.2</formula>
    </cfRule>
  </conditionalFormatting>
  <conditionalFormatting sqref="AJ39">
    <cfRule type="cellIs" dxfId="55" priority="3" operator="greaterThanOrEqual">
      <formula>12.7</formula>
    </cfRule>
  </conditionalFormatting>
  <conditionalFormatting sqref="AI41">
    <cfRule type="cellIs" dxfId="54" priority="2" operator="greaterThanOrEqual">
      <formula>53.2</formula>
    </cfRule>
  </conditionalFormatting>
  <conditionalFormatting sqref="AJ41">
    <cfRule type="cellIs" dxfId="53" priority="1" operator="greaterThanOrEqual">
      <formula>12.7</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W65"/>
  <sheetViews>
    <sheetView topLeftCell="A55" zoomScale="80" zoomScaleNormal="80" workbookViewId="0">
      <pane xSplit="4" topLeftCell="Z1" activePane="topRight" state="frozen"/>
      <selection activeCell="A55" sqref="A55"/>
      <selection pane="topRight" activeCell="BC37" sqref="BC37"/>
    </sheetView>
  </sheetViews>
  <sheetFormatPr baseColWidth="10" defaultColWidth="10.77734375" defaultRowHeight="15.6" outlineLevelCol="1" x14ac:dyDescent="0.3"/>
  <cols>
    <col min="1" max="1" width="23.6640625" style="23" bestFit="1" customWidth="1"/>
    <col min="2" max="2" width="14.5546875" style="23" bestFit="1" customWidth="1"/>
    <col min="3" max="3" width="21.21875" style="23" bestFit="1" customWidth="1"/>
    <col min="4" max="4" width="9.6640625" style="23" bestFit="1" customWidth="1"/>
    <col min="5" max="5" width="9.44140625" style="53" customWidth="1" outlineLevel="1"/>
    <col min="6" max="6" width="5.6640625" style="54" customWidth="1" outlineLevel="1"/>
    <col min="7" max="7" width="6" style="54" customWidth="1" outlineLevel="1"/>
    <col min="8" max="8" width="7.88671875" style="53" customWidth="1" outlineLevel="1"/>
    <col min="9" max="9" width="6.33203125" style="54" customWidth="1" outlineLevel="1"/>
    <col min="10" max="10" width="6" style="54" customWidth="1" outlineLevel="1"/>
    <col min="11" max="11" width="7.88671875" style="53" customWidth="1" outlineLevel="1"/>
    <col min="12" max="12" width="6.33203125" style="54" customWidth="1" outlineLevel="1"/>
    <col min="13" max="13" width="6" style="54" customWidth="1" outlineLevel="1"/>
    <col min="14" max="14" width="9.109375" style="53" customWidth="1" outlineLevel="1"/>
    <col min="15" max="15" width="5.109375" style="54" customWidth="1" outlineLevel="1"/>
    <col min="16" max="16" width="6" style="54" customWidth="1" outlineLevel="1"/>
    <col min="17" max="17" width="9.109375" style="53" customWidth="1" outlineLevel="1"/>
    <col min="18" max="18" width="5.109375" style="54" customWidth="1" outlineLevel="1"/>
    <col min="19" max="19" width="6" style="54" customWidth="1" outlineLevel="1"/>
    <col min="20" max="20" width="7.88671875" style="53" customWidth="1" outlineLevel="1"/>
    <col min="21" max="21" width="6.33203125" style="54" customWidth="1" outlineLevel="1"/>
    <col min="22" max="22" width="6" style="54" customWidth="1" outlineLevel="1"/>
    <col min="23" max="23" width="7.88671875" style="53" customWidth="1" outlineLevel="1"/>
    <col min="24" max="24" width="6.33203125" style="54" customWidth="1" outlineLevel="1"/>
    <col min="25" max="25" width="6" style="54" customWidth="1" outlineLevel="1"/>
    <col min="26" max="26" width="7.88671875" style="53" customWidth="1" outlineLevel="1"/>
    <col min="27" max="27" width="6.33203125" style="54" customWidth="1" outlineLevel="1"/>
    <col min="28" max="28" width="6" style="54" customWidth="1" outlineLevel="1"/>
    <col min="29" max="29" width="9.109375" style="53" bestFit="1" customWidth="1"/>
    <col min="30" max="30" width="5.109375" style="54" bestFit="1" customWidth="1"/>
    <col min="31" max="31" width="6" style="54" bestFit="1" customWidth="1"/>
    <col min="32" max="32" width="7.88671875" style="53" bestFit="1" customWidth="1"/>
    <col min="33" max="33" width="6.33203125" style="54" bestFit="1" customWidth="1"/>
    <col min="34" max="34" width="6" style="54" bestFit="1" customWidth="1"/>
    <col min="35" max="35" width="7.88671875" style="53" bestFit="1" customWidth="1"/>
    <col min="36" max="36" width="6.33203125" style="54" bestFit="1" customWidth="1"/>
    <col min="37" max="37" width="6" style="54" bestFit="1" customWidth="1"/>
    <col min="38" max="38" width="7.88671875" style="53" bestFit="1" customWidth="1"/>
    <col min="39" max="39" width="6.33203125" style="54" bestFit="1" customWidth="1"/>
    <col min="40" max="40" width="6" style="54" bestFit="1" customWidth="1"/>
    <col min="41" max="41" width="9.109375" style="53" bestFit="1" customWidth="1"/>
    <col min="42" max="42" width="5.109375" style="54" bestFit="1" customWidth="1"/>
    <col min="43" max="43" width="6" style="54" bestFit="1" customWidth="1"/>
    <col min="44" max="44" width="7.88671875" style="53" bestFit="1" customWidth="1"/>
    <col min="45" max="45" width="6.33203125" style="54" bestFit="1" customWidth="1"/>
    <col min="46" max="46" width="6" style="54" bestFit="1" customWidth="1"/>
    <col min="47" max="47" width="7.88671875" style="53" bestFit="1" customWidth="1"/>
    <col min="48" max="48" width="6.33203125" style="54" bestFit="1" customWidth="1"/>
    <col min="49" max="49" width="6" style="54" bestFit="1" customWidth="1"/>
    <col min="50" max="51" width="7.21875" style="88" bestFit="1" customWidth="1"/>
    <col min="52" max="52" width="11.6640625" style="181" bestFit="1" customWidth="1"/>
    <col min="53" max="53" width="8.88671875" style="182" bestFit="1" customWidth="1"/>
    <col min="54" max="54" width="5.6640625" style="23" bestFit="1" customWidth="1"/>
    <col min="55" max="55" width="10.77734375" style="23"/>
    <col min="56" max="57" width="10.77734375" style="23" hidden="1" customWidth="1" outlineLevel="1"/>
    <col min="58" max="58" width="4.88671875" style="23" hidden="1" customWidth="1" outlineLevel="1"/>
    <col min="59" max="59" width="10.77734375" style="23" hidden="1" customWidth="1" outlineLevel="1"/>
    <col min="60" max="60" width="4.88671875" style="23" hidden="1" customWidth="1" outlineLevel="1"/>
    <col min="61" max="61" width="10.77734375" style="23" hidden="1" customWidth="1" outlineLevel="1"/>
    <col min="62" max="62" width="4.88671875" style="23" hidden="1" customWidth="1" outlineLevel="1"/>
    <col min="63" max="63" width="10.77734375" style="23" hidden="1" customWidth="1" outlineLevel="1"/>
    <col min="64" max="64" width="4.88671875" style="23" hidden="1" customWidth="1" outlineLevel="1"/>
    <col min="65" max="65" width="10.77734375" style="23" hidden="1" customWidth="1" outlineLevel="1"/>
    <col min="66" max="66" width="4.88671875" style="23" hidden="1" customWidth="1" outlineLevel="1"/>
    <col min="67" max="67" width="10.77734375" style="23" hidden="1" customWidth="1" outlineLevel="1"/>
    <col min="68" max="68" width="4.88671875" style="23" hidden="1" customWidth="1" outlineLevel="1"/>
    <col min="69" max="69" width="10.77734375" style="23" hidden="1" customWidth="1" outlineLevel="1"/>
    <col min="70" max="70" width="4.88671875" style="23" hidden="1" customWidth="1" outlineLevel="1"/>
    <col min="71" max="71" width="10.77734375" style="23" hidden="1" customWidth="1" outlineLevel="1"/>
    <col min="72" max="72" width="4.88671875" style="23" hidden="1" customWidth="1" outlineLevel="1"/>
    <col min="73" max="73" width="10.77734375" style="23" hidden="1" customWidth="1" outlineLevel="1"/>
    <col min="74" max="74" width="4.88671875" style="23" hidden="1" customWidth="1" outlineLevel="1"/>
    <col min="75" max="75" width="10.77734375" style="23" hidden="1" customWidth="1" outlineLevel="1"/>
    <col min="76" max="76" width="4.88671875" style="23" hidden="1" customWidth="1" outlineLevel="1"/>
    <col min="77" max="77" width="10.77734375" style="23" hidden="1" customWidth="1" outlineLevel="1"/>
    <col min="78" max="78" width="4.88671875" style="23" hidden="1" customWidth="1" outlineLevel="1"/>
    <col min="79" max="79" width="10.77734375" style="23" hidden="1" customWidth="1" outlineLevel="1"/>
    <col min="80" max="80" width="4.88671875" style="23" hidden="1" customWidth="1" outlineLevel="1"/>
    <col min="81" max="81" width="10.77734375" style="23" hidden="1" customWidth="1" outlineLevel="1"/>
    <col min="82" max="82" width="4.88671875" style="23" hidden="1" customWidth="1" outlineLevel="1"/>
    <col min="83" max="83" width="10.77734375" style="23" hidden="1" customWidth="1" outlineLevel="1"/>
    <col min="84" max="84" width="4.88671875" style="23" hidden="1" customWidth="1" outlineLevel="1"/>
    <col min="85" max="85" width="10.77734375" style="23" hidden="1" customWidth="1" outlineLevel="1"/>
    <col min="86" max="86" width="4.88671875" style="23" hidden="1" customWidth="1" outlineLevel="1"/>
    <col min="87" max="87" width="10.77734375" style="23" hidden="1" customWidth="1" outlineLevel="1" collapsed="1"/>
    <col min="88" max="88" width="4.88671875" style="23" hidden="1" customWidth="1" outlineLevel="1"/>
    <col min="89" max="89" width="10.77734375" style="23" hidden="1" customWidth="1" outlineLevel="1"/>
    <col min="90" max="90" width="4.88671875" style="23" hidden="1" customWidth="1" outlineLevel="1"/>
    <col min="91" max="91" width="10.77734375" style="23" hidden="1" customWidth="1" outlineLevel="1"/>
    <col min="92" max="92" width="4.88671875" style="23" hidden="1" customWidth="1" outlineLevel="1"/>
    <col min="93" max="93" width="10.77734375" style="23" hidden="1" customWidth="1" outlineLevel="1"/>
    <col min="94" max="94" width="4.88671875" style="23" hidden="1" customWidth="1" outlineLevel="1"/>
    <col min="95" max="95" width="10.77734375" style="23" hidden="1" customWidth="1" outlineLevel="1"/>
    <col min="96" max="96" width="4.88671875" style="23" hidden="1" customWidth="1" outlineLevel="1"/>
    <col min="97" max="97" width="10.77734375" style="23" hidden="1" customWidth="1" outlineLevel="1"/>
    <col min="98" max="98" width="4.88671875" style="23" hidden="1" customWidth="1" outlineLevel="1"/>
    <col min="99" max="99" width="10.77734375" style="23" hidden="1" customWidth="1" outlineLevel="1"/>
    <col min="100" max="100" width="4.88671875" style="23" hidden="1" customWidth="1" outlineLevel="1"/>
    <col min="101" max="101" width="10.77734375" style="23" hidden="1" customWidth="1" outlineLevel="1"/>
    <col min="102" max="102" width="4.88671875" style="23" hidden="1" customWidth="1" outlineLevel="1"/>
    <col min="103" max="103" width="10.77734375" style="23" hidden="1" customWidth="1" outlineLevel="1"/>
    <col min="104" max="104" width="4.88671875" style="23" hidden="1" customWidth="1" outlineLevel="1"/>
    <col min="105" max="105" width="10.77734375" style="23" hidden="1" customWidth="1" outlineLevel="1" collapsed="1"/>
    <col min="106" max="106" width="4.88671875" style="23" hidden="1" customWidth="1" outlineLevel="1"/>
    <col min="107" max="107" width="10.77734375" style="23" hidden="1" customWidth="1" outlineLevel="1" collapsed="1"/>
    <col min="108" max="108" width="4.88671875" style="23" hidden="1" customWidth="1" outlineLevel="1"/>
    <col min="109" max="109" width="10.77734375" style="23" hidden="1" customWidth="1" outlineLevel="1" collapsed="1"/>
    <col min="110" max="110" width="4.88671875" style="23" hidden="1" customWidth="1" outlineLevel="1"/>
    <col min="111" max="111" width="10.77734375" style="23" hidden="1" customWidth="1" outlineLevel="1" collapsed="1"/>
    <col min="112" max="112" width="4.88671875" style="23" hidden="1" customWidth="1" outlineLevel="1"/>
    <col min="113" max="113" width="10.77734375" style="23" hidden="1" customWidth="1" outlineLevel="1" collapsed="1"/>
    <col min="114" max="114" width="4.88671875" style="23" hidden="1" customWidth="1" outlineLevel="1"/>
    <col min="115" max="115" width="10.77734375" style="23" hidden="1" customWidth="1" outlineLevel="1" collapsed="1"/>
    <col min="116" max="116" width="4.88671875" style="23" hidden="1" customWidth="1" outlineLevel="1"/>
    <col min="117" max="117" width="10.77734375" style="23" hidden="1" customWidth="1" outlineLevel="1" collapsed="1"/>
    <col min="118" max="118" width="4.88671875" style="23" hidden="1" customWidth="1" outlineLevel="1"/>
    <col min="119" max="119" width="10.77734375" style="23" hidden="1" customWidth="1" outlineLevel="1" collapsed="1"/>
    <col min="120" max="120" width="4.88671875" style="23" hidden="1" customWidth="1" outlineLevel="1"/>
    <col min="121" max="121" width="10.77734375" style="23" hidden="1" customWidth="1" outlineLevel="1" collapsed="1"/>
    <col min="122" max="122" width="4.88671875" style="23" hidden="1" customWidth="1" outlineLevel="1"/>
    <col min="123" max="123" width="10.77734375" style="23" hidden="1" customWidth="1" outlineLevel="1" collapsed="1"/>
    <col min="124" max="124" width="4.88671875" style="23" hidden="1" customWidth="1" outlineLevel="1"/>
    <col min="125" max="125" width="10.77734375" style="23" hidden="1" customWidth="1" outlineLevel="1" collapsed="1"/>
    <col min="126" max="126" width="4.88671875" style="23" hidden="1" customWidth="1" outlineLevel="1"/>
    <col min="127" max="127" width="10.77734375" style="23" collapsed="1"/>
    <col min="128" max="16384" width="10.77734375" style="23"/>
  </cols>
  <sheetData>
    <row r="1" spans="1:126" ht="15" customHeight="1" x14ac:dyDescent="0.3">
      <c r="A1" s="21" t="s">
        <v>106</v>
      </c>
    </row>
    <row r="2" spans="1:126" ht="15" customHeight="1" thickBot="1" x14ac:dyDescent="0.35">
      <c r="A2" s="25"/>
      <c r="B2" s="25"/>
      <c r="C2" s="26"/>
      <c r="D2" s="25"/>
      <c r="E2" s="27"/>
      <c r="F2" s="28"/>
      <c r="G2" s="28"/>
      <c r="H2" s="27"/>
      <c r="I2" s="28"/>
      <c r="J2" s="28"/>
      <c r="K2" s="27"/>
      <c r="L2" s="28"/>
      <c r="M2" s="28"/>
      <c r="N2" s="27"/>
      <c r="O2" s="28"/>
      <c r="P2" s="28"/>
      <c r="Q2" s="27"/>
      <c r="R2" s="28"/>
      <c r="S2" s="28"/>
      <c r="T2" s="27"/>
      <c r="U2" s="80"/>
      <c r="V2" s="80"/>
      <c r="W2" s="29"/>
      <c r="X2" s="80"/>
      <c r="Y2" s="80"/>
      <c r="Z2" s="27"/>
      <c r="AA2" s="80"/>
      <c r="AB2" s="80"/>
      <c r="AC2" s="29"/>
      <c r="AD2" s="80"/>
      <c r="AE2" s="80"/>
      <c r="AF2" s="29"/>
      <c r="AG2" s="80"/>
      <c r="AH2" s="80"/>
      <c r="AI2" s="29"/>
      <c r="AJ2" s="80"/>
      <c r="AK2" s="80"/>
      <c r="AL2" s="29"/>
      <c r="AM2" s="80"/>
      <c r="AN2" s="80"/>
      <c r="AO2" s="29"/>
      <c r="AP2" s="80"/>
      <c r="AQ2" s="80"/>
      <c r="AR2" s="29"/>
      <c r="AS2" s="80"/>
      <c r="AT2" s="80"/>
      <c r="AU2" s="29"/>
      <c r="AV2" s="80"/>
      <c r="AW2" s="80"/>
      <c r="AX2" s="89"/>
      <c r="AY2" s="89"/>
      <c r="AZ2" s="183"/>
      <c r="BA2" s="184"/>
      <c r="BE2" s="23" t="str">
        <f>$B$6</f>
        <v>Alexandra</v>
      </c>
      <c r="BG2" s="23" t="str">
        <f>$B$5</f>
        <v xml:space="preserve">Greta </v>
      </c>
      <c r="BI2" s="23" t="str">
        <f>$B$7</f>
        <v xml:space="preserve">Rieke </v>
      </c>
      <c r="BK2" s="23" t="str">
        <f>$B$9</f>
        <v xml:space="preserve">Carla </v>
      </c>
      <c r="BM2" s="23" t="str">
        <f>$B$8</f>
        <v>Thea</v>
      </c>
      <c r="BO2" s="23" t="str">
        <f>$B$13</f>
        <v>Maya</v>
      </c>
      <c r="BQ2" s="23" t="str">
        <f>$B$14</f>
        <v xml:space="preserve">Nikola </v>
      </c>
      <c r="BS2" s="23" t="str">
        <f>$B$16</f>
        <v xml:space="preserve">Liska </v>
      </c>
      <c r="BU2" s="23" t="str">
        <f>$B$21</f>
        <v xml:space="preserve">Muriel </v>
      </c>
      <c r="BW2" s="23" t="str">
        <f>$B$17</f>
        <v xml:space="preserve">Lara </v>
      </c>
      <c r="BY2" s="23" t="str">
        <f>$B$15</f>
        <v xml:space="preserve">Pauline </v>
      </c>
      <c r="CA2" s="23" t="str">
        <f>$B$19</f>
        <v>Mira</v>
      </c>
      <c r="CC2" s="23" t="str">
        <f>$B$18</f>
        <v>Lena</v>
      </c>
      <c r="CE2" s="23" t="str">
        <f>$B$22</f>
        <v>Luna</v>
      </c>
      <c r="CG2" s="23" t="str">
        <f>$B$20</f>
        <v xml:space="preserve">Vitalina </v>
      </c>
      <c r="CI2" s="23" t="str">
        <f>$B$26</f>
        <v>Aurelia</v>
      </c>
      <c r="CK2" s="23" t="str">
        <f>$B$27</f>
        <v>Marrit</v>
      </c>
      <c r="CM2" s="23" t="str">
        <f>$B$29</f>
        <v>Bettina</v>
      </c>
      <c r="CO2" s="23" t="str">
        <f>$B$28</f>
        <v xml:space="preserve">Mirja-Carina </v>
      </c>
      <c r="CQ2" s="23" t="str">
        <f>$B$31</f>
        <v>Viona Maxin</v>
      </c>
      <c r="CS2" s="23" t="str">
        <f>$B$30</f>
        <v>Hannah</v>
      </c>
      <c r="CU2" s="23" t="str">
        <f>$B$32</f>
        <v>Felizitas</v>
      </c>
      <c r="CW2" s="23" t="str">
        <f>$B$34</f>
        <v>Jette</v>
      </c>
      <c r="CY2" s="23" t="str">
        <f>$B$33</f>
        <v>Lenya</v>
      </c>
      <c r="DA2" s="23" t="str">
        <f>$B$38</f>
        <v>Gabriela</v>
      </c>
      <c r="DC2" s="23" t="str">
        <f>$B$40</f>
        <v>Christine</v>
      </c>
      <c r="DE2" s="23" t="str">
        <f>$B$39</f>
        <v>Luka</v>
      </c>
      <c r="DG2" s="23" t="str">
        <f>$B$43</f>
        <v>Sabrina</v>
      </c>
      <c r="DI2" s="23" t="str">
        <f>$B$42</f>
        <v>Fiona</v>
      </c>
      <c r="DK2" s="23" t="str">
        <f>$B$41</f>
        <v>Charmaine</v>
      </c>
      <c r="DM2" s="23" t="str">
        <f>$B$45</f>
        <v>Selina</v>
      </c>
      <c r="DO2" s="23" t="str">
        <f>$B$46</f>
        <v>Annika</v>
      </c>
      <c r="DQ2" s="23" t="str">
        <f>$B$44</f>
        <v>Luisa</v>
      </c>
      <c r="DS2" s="23" t="str">
        <f>$B$47</f>
        <v>Saskia</v>
      </c>
      <c r="DU2" s="23" t="str">
        <f>$B$48</f>
        <v>Isabel</v>
      </c>
    </row>
    <row r="3" spans="1:126" s="21" customFormat="1" ht="16.2" thickBot="1" x14ac:dyDescent="0.35">
      <c r="A3" s="140" t="s">
        <v>151</v>
      </c>
      <c r="B3" s="31"/>
      <c r="C3" s="31"/>
      <c r="D3" s="31"/>
      <c r="E3" s="246" t="s">
        <v>153</v>
      </c>
      <c r="F3" s="247"/>
      <c r="G3" s="247"/>
      <c r="H3" s="247"/>
      <c r="I3" s="247"/>
      <c r="J3" s="247"/>
      <c r="K3" s="247"/>
      <c r="L3" s="247"/>
      <c r="M3" s="247"/>
      <c r="N3" s="248" t="s">
        <v>156</v>
      </c>
      <c r="O3" s="249"/>
      <c r="P3" s="249"/>
      <c r="Q3" s="249"/>
      <c r="R3" s="249"/>
      <c r="S3" s="249"/>
      <c r="T3" s="249"/>
      <c r="U3" s="249"/>
      <c r="V3" s="249"/>
      <c r="W3" s="249"/>
      <c r="X3" s="249"/>
      <c r="Y3" s="249"/>
      <c r="Z3" s="249"/>
      <c r="AA3" s="249"/>
      <c r="AB3" s="249"/>
      <c r="AC3" s="250" t="s">
        <v>157</v>
      </c>
      <c r="AD3" s="251"/>
      <c r="AE3" s="251"/>
      <c r="AF3" s="251"/>
      <c r="AG3" s="251"/>
      <c r="AH3" s="251"/>
      <c r="AI3" s="251"/>
      <c r="AJ3" s="251"/>
      <c r="AK3" s="251"/>
      <c r="AL3" s="251"/>
      <c r="AM3" s="251"/>
      <c r="AN3" s="252"/>
      <c r="AO3" s="253" t="s">
        <v>158</v>
      </c>
      <c r="AP3" s="254"/>
      <c r="AQ3" s="254"/>
      <c r="AR3" s="254"/>
      <c r="AS3" s="254"/>
      <c r="AT3" s="254"/>
      <c r="AU3" s="254"/>
      <c r="AV3" s="254"/>
      <c r="AW3" s="255"/>
      <c r="AX3" s="155" t="s">
        <v>99</v>
      </c>
      <c r="AY3" s="96" t="s">
        <v>160</v>
      </c>
      <c r="AZ3" s="259" t="s">
        <v>0</v>
      </c>
      <c r="BA3" s="260"/>
      <c r="BD3" s="245" t="s">
        <v>99</v>
      </c>
      <c r="BE3" s="53">
        <f>$E$6</f>
        <v>39.975000000000001</v>
      </c>
      <c r="BF3" s="53"/>
      <c r="BG3" s="53">
        <f>$E$5</f>
        <v>40.234999999999999</v>
      </c>
      <c r="BH3" s="53"/>
      <c r="BI3" s="53">
        <f>$E$7</f>
        <v>39.195</v>
      </c>
      <c r="BJ3" s="53"/>
      <c r="BK3" s="53">
        <f>$E$9</f>
        <v>37.950000000000003</v>
      </c>
      <c r="BL3" s="53"/>
      <c r="BM3" s="53">
        <f>$E$8</f>
        <v>22.53</v>
      </c>
      <c r="BN3" s="23"/>
      <c r="BO3" s="53">
        <f>$E$13</f>
        <v>42.16</v>
      </c>
      <c r="BP3" s="23"/>
      <c r="BQ3" s="53">
        <f>$E$14</f>
        <v>0</v>
      </c>
      <c r="BR3" s="23"/>
      <c r="BS3" s="53">
        <f>$E$16</f>
        <v>39.5</v>
      </c>
      <c r="BT3" s="23"/>
      <c r="BU3" s="53">
        <f>$E$21</f>
        <v>38.200000000000003</v>
      </c>
      <c r="BV3" s="23"/>
      <c r="BW3" s="53">
        <f>$E$17</f>
        <v>38.204999999999998</v>
      </c>
      <c r="BX3" s="23"/>
      <c r="BY3" s="53">
        <f>$E$15</f>
        <v>39.284999999999997</v>
      </c>
      <c r="BZ3" s="23"/>
      <c r="CA3" s="53">
        <f>$E$19</f>
        <v>37.869999999999997</v>
      </c>
      <c r="CB3" s="23"/>
      <c r="CC3" s="53">
        <f>$E$18</f>
        <v>29.67</v>
      </c>
      <c r="CD3" s="23"/>
      <c r="CE3" s="53">
        <f>$E$22</f>
        <v>0</v>
      </c>
      <c r="CF3" s="23"/>
      <c r="CG3" s="53">
        <f>$E$20</f>
        <v>39.17</v>
      </c>
      <c r="CH3" s="23"/>
      <c r="CI3" s="53">
        <f>$E$26</f>
        <v>43.015000000000001</v>
      </c>
      <c r="CJ3" s="23"/>
      <c r="CK3" s="53">
        <f>$E$27</f>
        <v>39.954999999999998</v>
      </c>
      <c r="CL3" s="23"/>
      <c r="CM3" s="53">
        <f>$E$29</f>
        <v>42.73</v>
      </c>
      <c r="CN3" s="23"/>
      <c r="CO3" s="53">
        <f>$E$28</f>
        <v>41.015000000000001</v>
      </c>
      <c r="CP3" s="23"/>
      <c r="CQ3" s="53">
        <f>$E$31</f>
        <v>38.76</v>
      </c>
      <c r="CR3" s="23"/>
      <c r="CS3" s="53">
        <f>$E$30</f>
        <v>41.63</v>
      </c>
      <c r="CT3" s="23"/>
      <c r="CU3" s="53">
        <f>$E$32</f>
        <v>39.74</v>
      </c>
      <c r="CV3" s="23"/>
      <c r="CW3" s="53">
        <f>$E$34</f>
        <v>0</v>
      </c>
      <c r="CX3" s="23"/>
      <c r="CY3" s="53">
        <f>$E$33</f>
        <v>39.21</v>
      </c>
      <c r="CZ3" s="23"/>
      <c r="DA3" s="53">
        <f>IF(DB3="ja",$E$38,0)</f>
        <v>45.04</v>
      </c>
      <c r="DB3" s="53" t="str">
        <f>IF($F$38&gt;$D$59,"ja","nein")</f>
        <v>ja</v>
      </c>
      <c r="DC3" s="53">
        <f>IF(DD3="ja",$E$40,0)</f>
        <v>0</v>
      </c>
      <c r="DD3" s="53" t="str">
        <f>IF($F$40&gt;$D$59,"ja","nein")</f>
        <v>nein</v>
      </c>
      <c r="DE3" s="53">
        <f>IF(DF3="ja",$E$39,0)</f>
        <v>44.265000000000001</v>
      </c>
      <c r="DF3" s="53" t="str">
        <f>IF($F$39&gt;$D$59,"ja","nein")</f>
        <v>ja</v>
      </c>
      <c r="DG3" s="53">
        <f>IF(DH3="ja",$E$43,0)</f>
        <v>42.215000000000003</v>
      </c>
      <c r="DH3" s="53" t="str">
        <f>IF($F$43&gt;$D$59,"ja","nein")</f>
        <v>ja</v>
      </c>
      <c r="DI3" s="53">
        <f>IF(DJ3="ja",$E$42,0)</f>
        <v>43.58</v>
      </c>
      <c r="DJ3" s="53" t="str">
        <f>IF($F$42&gt;$D$59,"ja","nein")</f>
        <v>ja</v>
      </c>
      <c r="DK3" s="53">
        <f>IF(DL3="ja",$E$41,0)</f>
        <v>0</v>
      </c>
      <c r="DL3" s="53" t="str">
        <f>IF($F$41&gt;$D$59,"ja","nein")</f>
        <v>nein</v>
      </c>
      <c r="DM3" s="53">
        <f>IF(DN3="ja",$E$45,0)</f>
        <v>43.38</v>
      </c>
      <c r="DN3" s="53" t="str">
        <f>IF($F$45&gt;$D$59,"ja","nein")</f>
        <v>ja</v>
      </c>
      <c r="DO3" s="53">
        <f>IF(DP3="ja",$E$46,0)</f>
        <v>0</v>
      </c>
      <c r="DP3" s="53" t="str">
        <f>IF($F$46&gt;$D$59,"ja","nein")</f>
        <v>nein</v>
      </c>
      <c r="DQ3" s="53">
        <f>IF(DR3="ja",$E$44,0)</f>
        <v>42.89</v>
      </c>
      <c r="DR3" s="53" t="str">
        <f>IF($F$44&gt;$D$59,"ja","nein")</f>
        <v>ja</v>
      </c>
      <c r="DS3" s="53">
        <f>IF(DT3="ja",$E$47,0)</f>
        <v>43.195</v>
      </c>
      <c r="DT3" s="53" t="str">
        <f>IF($F$47&gt;$D$59,"ja","nein")</f>
        <v>ja</v>
      </c>
      <c r="DU3" s="53">
        <f>IF(DV3="ja",$E$48,0)</f>
        <v>0</v>
      </c>
      <c r="DV3" s="53" t="str">
        <f>IF($F$48&gt;$D$59,"ja","nein")</f>
        <v>nein</v>
      </c>
    </row>
    <row r="4" spans="1:126" s="21" customFormat="1" ht="16.2" thickBot="1" x14ac:dyDescent="0.35">
      <c r="A4" s="32" t="s">
        <v>1</v>
      </c>
      <c r="B4" s="33" t="s">
        <v>2</v>
      </c>
      <c r="C4" s="33" t="s">
        <v>3</v>
      </c>
      <c r="D4" s="143" t="s">
        <v>4</v>
      </c>
      <c r="E4" s="146" t="s">
        <v>5</v>
      </c>
      <c r="F4" s="147" t="s">
        <v>6</v>
      </c>
      <c r="G4" s="147"/>
      <c r="H4" s="148" t="s">
        <v>7</v>
      </c>
      <c r="I4" s="147" t="s">
        <v>6</v>
      </c>
      <c r="J4" s="147"/>
      <c r="K4" s="148" t="s">
        <v>8</v>
      </c>
      <c r="L4" s="147" t="s">
        <v>6</v>
      </c>
      <c r="M4" s="149"/>
      <c r="N4" s="118" t="s">
        <v>5</v>
      </c>
      <c r="O4" s="119" t="s">
        <v>6</v>
      </c>
      <c r="P4" s="119"/>
      <c r="Q4" s="120" t="s">
        <v>154</v>
      </c>
      <c r="R4" s="119" t="s">
        <v>6</v>
      </c>
      <c r="S4" s="119"/>
      <c r="T4" s="120" t="s">
        <v>7</v>
      </c>
      <c r="U4" s="119" t="s">
        <v>6</v>
      </c>
      <c r="V4" s="119"/>
      <c r="W4" s="120" t="s">
        <v>8</v>
      </c>
      <c r="X4" s="119" t="s">
        <v>6</v>
      </c>
      <c r="Y4" s="119"/>
      <c r="Z4" s="120" t="s">
        <v>155</v>
      </c>
      <c r="AA4" s="119" t="s">
        <v>6</v>
      </c>
      <c r="AB4" s="121"/>
      <c r="AC4" s="122" t="s">
        <v>5</v>
      </c>
      <c r="AD4" s="123" t="s">
        <v>6</v>
      </c>
      <c r="AE4" s="123"/>
      <c r="AF4" s="124" t="s">
        <v>7</v>
      </c>
      <c r="AG4" s="123" t="s">
        <v>6</v>
      </c>
      <c r="AH4" s="123"/>
      <c r="AI4" s="124" t="s">
        <v>162</v>
      </c>
      <c r="AJ4" s="123" t="s">
        <v>6</v>
      </c>
      <c r="AK4" s="123"/>
      <c r="AL4" s="124" t="s">
        <v>155</v>
      </c>
      <c r="AM4" s="123" t="s">
        <v>6</v>
      </c>
      <c r="AN4" s="125"/>
      <c r="AO4" s="126" t="s">
        <v>5</v>
      </c>
      <c r="AP4" s="127" t="s">
        <v>6</v>
      </c>
      <c r="AQ4" s="127"/>
      <c r="AR4" s="128" t="s">
        <v>7</v>
      </c>
      <c r="AS4" s="127" t="s">
        <v>6</v>
      </c>
      <c r="AT4" s="127"/>
      <c r="AU4" s="128" t="s">
        <v>8</v>
      </c>
      <c r="AV4" s="127" t="s">
        <v>6</v>
      </c>
      <c r="AW4" s="129"/>
      <c r="AX4" s="92" t="s">
        <v>159</v>
      </c>
      <c r="AY4" s="97" t="s">
        <v>159</v>
      </c>
      <c r="AZ4" s="185" t="s">
        <v>9</v>
      </c>
      <c r="BA4" s="186" t="s">
        <v>147</v>
      </c>
      <c r="BD4" s="245"/>
      <c r="BE4" s="53">
        <f>$N$6</f>
        <v>40.520000000000003</v>
      </c>
      <c r="BF4" s="53"/>
      <c r="BG4" s="53">
        <f>$N$5</f>
        <v>39.44</v>
      </c>
      <c r="BH4" s="53"/>
      <c r="BI4" s="53">
        <f>$N$7</f>
        <v>40.844999999999999</v>
      </c>
      <c r="BJ4" s="53"/>
      <c r="BK4" s="53">
        <f>$N$9</f>
        <v>35.155000000000001</v>
      </c>
      <c r="BL4" s="53"/>
      <c r="BM4" s="53">
        <f>$N$8</f>
        <v>39.72</v>
      </c>
      <c r="BN4" s="23"/>
      <c r="BO4" s="53">
        <f>$N$13</f>
        <v>43.27</v>
      </c>
      <c r="BP4" s="23"/>
      <c r="BQ4" s="53">
        <f>$N$14</f>
        <v>40.92</v>
      </c>
      <c r="BR4" s="23"/>
      <c r="BS4" s="53">
        <f>$N$16</f>
        <v>40.994999999999997</v>
      </c>
      <c r="BT4" s="23"/>
      <c r="BU4" s="53">
        <f>$N$21</f>
        <v>40.36</v>
      </c>
      <c r="BV4" s="23"/>
      <c r="BW4" s="53">
        <f>$N$17</f>
        <v>39.814999999999998</v>
      </c>
      <c r="BX4" s="23"/>
      <c r="BY4" s="53">
        <f>$N$15</f>
        <v>40.344999999999999</v>
      </c>
      <c r="BZ4" s="23"/>
      <c r="CA4" s="53">
        <f>$N$19</f>
        <v>0</v>
      </c>
      <c r="CB4" s="23"/>
      <c r="CC4" s="53">
        <f>$N$18</f>
        <v>40.49</v>
      </c>
      <c r="CD4" s="23"/>
      <c r="CE4" s="53">
        <f>$N$22</f>
        <v>0</v>
      </c>
      <c r="CF4" s="23"/>
      <c r="CG4" s="53">
        <f>$N$20</f>
        <v>39.825000000000003</v>
      </c>
      <c r="CH4" s="23"/>
      <c r="CI4" s="53">
        <f>$N$26</f>
        <v>43.18</v>
      </c>
      <c r="CJ4" s="23"/>
      <c r="CK4" s="53">
        <f>$N$27</f>
        <v>41.67</v>
      </c>
      <c r="CL4" s="23"/>
      <c r="CM4" s="53">
        <f>$N$29</f>
        <v>42.905000000000001</v>
      </c>
      <c r="CN4" s="23"/>
      <c r="CO4" s="53">
        <f>$N$28</f>
        <v>41.395000000000003</v>
      </c>
      <c r="CP4" s="23"/>
      <c r="CQ4" s="53">
        <f>$N$31</f>
        <v>41.185000000000002</v>
      </c>
      <c r="CR4" s="23"/>
      <c r="CS4" s="53">
        <f>$N$30</f>
        <v>13.164999999999999</v>
      </c>
      <c r="CT4" s="23"/>
      <c r="CU4" s="53">
        <f>$N$32</f>
        <v>0</v>
      </c>
      <c r="CV4" s="23"/>
      <c r="CW4" s="53">
        <f>$N$34</f>
        <v>0</v>
      </c>
      <c r="CX4" s="23"/>
      <c r="CY4" s="53">
        <f>$N$33</f>
        <v>0</v>
      </c>
      <c r="CZ4" s="23"/>
      <c r="DA4" s="53">
        <f>IF(DB4="ja",$N$38,0)</f>
        <v>45.63</v>
      </c>
      <c r="DB4" s="53" t="str">
        <f>IF($O$38&gt;$D$59,"ja","nein")</f>
        <v>ja</v>
      </c>
      <c r="DC4" s="53">
        <f>IF(DD4="ja",$N$40,0)</f>
        <v>45.31</v>
      </c>
      <c r="DD4" s="53" t="str">
        <f>IF($O$40&gt;$D$59,"ja","nein")</f>
        <v>ja</v>
      </c>
      <c r="DE4" s="53">
        <f>IF(DF4="ja",$N$39,0)</f>
        <v>45.744999999999997</v>
      </c>
      <c r="DF4" s="53" t="str">
        <f>IF($O$39&gt;$D$59,"ja","nein")</f>
        <v>ja</v>
      </c>
      <c r="DG4" s="53">
        <f>IF(DH4="ja",$N$43,0)</f>
        <v>44.045000000000002</v>
      </c>
      <c r="DH4" s="53" t="str">
        <f>IF($O$43&gt;$D$59,"ja","nein")</f>
        <v>ja</v>
      </c>
      <c r="DI4" s="53">
        <f>IF(DJ4="ja",$N$42,0)</f>
        <v>43.954999999999998</v>
      </c>
      <c r="DJ4" s="53" t="str">
        <f>IF($O$42&gt;$D$59,"ja","nein")</f>
        <v>ja</v>
      </c>
      <c r="DK4" s="53">
        <f>IF(DL4="ja",$N$41,0)</f>
        <v>44.475000000000001</v>
      </c>
      <c r="DL4" s="53" t="str">
        <f>IF($O$41&gt;$D$59,"ja","nein")</f>
        <v>ja</v>
      </c>
      <c r="DM4" s="53">
        <f>IF(DN4="ja",$N$45,0)</f>
        <v>42.69</v>
      </c>
      <c r="DN4" s="53" t="str">
        <f>IF($O$45&gt;$D$59,"ja","nein")</f>
        <v>ja</v>
      </c>
      <c r="DO4" s="53">
        <f>IF(DP4="ja",$N$46,0)</f>
        <v>42.98</v>
      </c>
      <c r="DP4" s="53" t="str">
        <f>IF($O$46&gt;$D$59,"ja","nein")</f>
        <v>ja</v>
      </c>
      <c r="DQ4" s="53">
        <f>IF(DR4="ja",$N$44,0)</f>
        <v>0</v>
      </c>
      <c r="DR4" s="53" t="str">
        <f>IF($O$44&gt;$D$59,"ja","nein")</f>
        <v>nein</v>
      </c>
      <c r="DS4" s="53">
        <f>IF(DT4="ja",$N$47,0)</f>
        <v>0</v>
      </c>
      <c r="DT4" s="53" t="str">
        <f>IF($O$47&gt;$D$59,"ja","nein")</f>
        <v>nein</v>
      </c>
      <c r="DU4" s="53">
        <f>IF(DV4="ja",$N$48,0)</f>
        <v>0</v>
      </c>
      <c r="DV4" s="53" t="str">
        <f>IF($O$48&gt;$D$59,"ja","nein")</f>
        <v>nein</v>
      </c>
    </row>
    <row r="5" spans="1:126" x14ac:dyDescent="0.3">
      <c r="A5" s="220" t="s">
        <v>19</v>
      </c>
      <c r="B5" s="221" t="s">
        <v>20</v>
      </c>
      <c r="C5" s="222" t="s">
        <v>18</v>
      </c>
      <c r="D5" s="223">
        <v>2009</v>
      </c>
      <c r="E5" s="38">
        <v>40.234999999999999</v>
      </c>
      <c r="F5" s="40"/>
      <c r="G5" s="40" t="str">
        <f>IF(E5&gt;=VLOOKUP($D5,$A$53:$F$59,3,FALSE),"ja","nein")</f>
        <v>nein</v>
      </c>
      <c r="H5" s="39">
        <v>44.854999999999997</v>
      </c>
      <c r="I5" s="40">
        <v>8.6999999999999993</v>
      </c>
      <c r="J5" s="40" t="str">
        <f>IF(AND(H5&gt;=VLOOKUP($D5,$A$53:$F$59,5,FALSE),I5&gt;=VLOOKUP($D5,$A$53:$F$59,6,FALSE)),"ja","nein")</f>
        <v>nein</v>
      </c>
      <c r="K5" s="39">
        <v>45.81</v>
      </c>
      <c r="L5" s="40">
        <v>8.6999999999999993</v>
      </c>
      <c r="M5" s="83" t="str">
        <f>IF(AND(K5&gt;=VLOOKUP($D5,$A$53:$F$59,5,FALSE),L5&gt;=VLOOKUP($D5,$A$53:$F$59,6,FALSE)),"ja","nein")</f>
        <v>nein</v>
      </c>
      <c r="N5" s="76">
        <v>39.44</v>
      </c>
      <c r="O5" s="41"/>
      <c r="P5" s="41" t="str">
        <f>IF(N5&gt;=VLOOKUP($D5,$A$53:$F$59,3,FALSE),"ja","nein")</f>
        <v>nein</v>
      </c>
      <c r="Q5" s="78">
        <v>41.2</v>
      </c>
      <c r="R5" s="41"/>
      <c r="S5" s="41" t="str">
        <f>IF(Q5&gt;=VLOOKUP($D5,$A$53:$F$59,3,FALSE),"ja","nein")</f>
        <v>ja</v>
      </c>
      <c r="T5" s="78">
        <v>18.045000000000002</v>
      </c>
      <c r="U5" s="41">
        <v>3.9</v>
      </c>
      <c r="V5" s="41" t="str">
        <f>IF(AND(T5&gt;=VLOOKUP($D5,$A$53:$F$59,5,FALSE),U5&gt;=VLOOKUP($D5,$A$53:$F$59,6,FALSE)),"ja","nein")</f>
        <v>nein</v>
      </c>
      <c r="W5" s="78">
        <v>36.72</v>
      </c>
      <c r="X5" s="41">
        <v>5.8</v>
      </c>
      <c r="Y5" s="41" t="str">
        <f>IF(AND(W5&gt;=VLOOKUP($D5,$A$53:$F$59,5,FALSE),X5&gt;=VLOOKUP($D5,$A$53:$F$59,6,FALSE)),"ja","nein")</f>
        <v>nein</v>
      </c>
      <c r="Z5" s="78">
        <v>47.284999999999997</v>
      </c>
      <c r="AA5" s="41">
        <v>8.6999999999999993</v>
      </c>
      <c r="AB5" s="42" t="str">
        <f>IF(AND(Z5&gt;=VLOOKUP($D5,$A$53:$F$59,5,FALSE),AA5&gt;=VLOOKUP($D5,$A$53:$F$59,6,FALSE)),"ja","nein")</f>
        <v>ja</v>
      </c>
      <c r="AC5" s="84">
        <v>41.634999999999998</v>
      </c>
      <c r="AD5" s="85"/>
      <c r="AE5" s="85" t="str">
        <f>IF(AC5&gt;=VLOOKUP($D5,$A$53:$F$59,3,FALSE),"ja","nein")</f>
        <v>ja</v>
      </c>
      <c r="AF5" s="86">
        <v>47.005000000000003</v>
      </c>
      <c r="AG5" s="85">
        <v>8.6999999999999993</v>
      </c>
      <c r="AH5" s="85" t="str">
        <f>IF(AND(AF5&gt;=VLOOKUP($D5,$A$53:$F$59,5,FALSE),AG5&gt;=VLOOKUP($D5,$A$53:$F$59,6,FALSE)),"ja","nein")</f>
        <v>ja</v>
      </c>
      <c r="AI5" s="86"/>
      <c r="AJ5" s="85"/>
      <c r="AK5" s="85" t="str">
        <f>IF(AND(AI5&gt;=VLOOKUP($D5,$A$53:$F$59,5,FALSE),AJ5&gt;=VLOOKUP($D5,$A$53:$F$59,6,FALSE)),"ja","nein")</f>
        <v>nein</v>
      </c>
      <c r="AL5" s="86">
        <v>47.935000000000002</v>
      </c>
      <c r="AM5" s="85">
        <v>8.6999999999999993</v>
      </c>
      <c r="AN5" s="152" t="str">
        <f>IF(AND(AL5&gt;=VLOOKUP($D5,$A$53:$F$59,5,FALSE),AM5&gt;=VLOOKUP($D5,$A$53:$F$59,6,FALSE)),"ja","nein")</f>
        <v>ja</v>
      </c>
      <c r="AO5" s="81">
        <v>39.82</v>
      </c>
      <c r="AP5" s="43"/>
      <c r="AQ5" s="43" t="str">
        <f>IF(AO5&gt;=VLOOKUP($D5,$A$53:$F$59,3,FALSE),"ja","nein")</f>
        <v>nein</v>
      </c>
      <c r="AR5" s="82">
        <v>47.354999999999997</v>
      </c>
      <c r="AS5" s="43">
        <v>8.6999999999999993</v>
      </c>
      <c r="AT5" s="43" t="str">
        <f>IF(AND(AR5&gt;=VLOOKUP($D5,$A$53:$F$59,5,FALSE),AS5&gt;=VLOOKUP($D5,$A$53:$F$59,6,FALSE)),"ja","nein")</f>
        <v>ja</v>
      </c>
      <c r="AU5" s="82">
        <v>49.04</v>
      </c>
      <c r="AV5" s="43">
        <v>8.6999999999999993</v>
      </c>
      <c r="AW5" s="44" t="str">
        <f>IF(AND(AU5&gt;=VLOOKUP($D5,$A$53:$F$59,5,FALSE),AV5&gt;=VLOOKUP($D5,$A$53:$F$59,6,FALSE)),"ja","nein")</f>
        <v>ja</v>
      </c>
      <c r="AX5" s="91" t="str">
        <f>IF(OR(G5="ja",P5="ja",S5="ja",AE5="ja",AQ5="ja"),"ja","nein")</f>
        <v>ja</v>
      </c>
      <c r="AY5" s="99" t="str">
        <f>IF(OR(J5="ja",M5="ja",V5="ja",Y5="ja",AB5="ja",AH5="ja",AK5="ja",AN5="ja",AT5="ja",AW5="ja"),"ja","nein")</f>
        <v>ja</v>
      </c>
      <c r="AZ5" s="229">
        <f>MAX($BG$3:$BG$7)+LARGE($BG$3:$BG$7,2)+MAX($BG$8:$BG$17)+LARGE($BG$8:$BG$17,2)</f>
        <v>179.81</v>
      </c>
      <c r="BA5" s="230">
        <v>1</v>
      </c>
      <c r="BC5" s="53"/>
      <c r="BD5" s="245"/>
      <c r="BE5" s="53">
        <f>$Q$6</f>
        <v>41.98</v>
      </c>
      <c r="BF5" s="53"/>
      <c r="BG5" s="53">
        <f>$Q$5</f>
        <v>41.2</v>
      </c>
      <c r="BH5" s="53"/>
      <c r="BI5" s="53">
        <f>$Q$7</f>
        <v>40.97</v>
      </c>
      <c r="BJ5" s="53"/>
      <c r="BK5" s="53">
        <f>$Q$9</f>
        <v>37.85</v>
      </c>
      <c r="BL5" s="53"/>
      <c r="BM5" s="53">
        <f>$Q$8</f>
        <v>39.869999999999997</v>
      </c>
      <c r="BO5" s="53">
        <f>$Q$13</f>
        <v>42.79</v>
      </c>
      <c r="BQ5" s="53">
        <f>$Q$14</f>
        <v>41.255000000000003</v>
      </c>
      <c r="BS5" s="53">
        <f>$Q$16</f>
        <v>41.16</v>
      </c>
      <c r="BU5" s="53">
        <f>$Q$21</f>
        <v>41.54</v>
      </c>
      <c r="BW5" s="53">
        <f>$Q$17</f>
        <v>39.96</v>
      </c>
      <c r="BY5" s="53">
        <f>$Q$15</f>
        <v>40.295000000000002</v>
      </c>
      <c r="CA5" s="53">
        <f>$Q$19</f>
        <v>0</v>
      </c>
      <c r="CC5" s="53">
        <f>$Q$18</f>
        <v>33.015000000000001</v>
      </c>
      <c r="CE5" s="53">
        <f>$Q$22</f>
        <v>0</v>
      </c>
      <c r="CG5" s="53">
        <f>$Q$20</f>
        <v>40.020000000000003</v>
      </c>
      <c r="CI5" s="53">
        <f>$Q$26</f>
        <v>43.6</v>
      </c>
      <c r="CK5" s="53">
        <f>$Q$27</f>
        <v>42.935000000000002</v>
      </c>
      <c r="CM5" s="53">
        <f>$Q$29</f>
        <v>38.784999999999997</v>
      </c>
      <c r="CO5" s="53">
        <f>$Q$28</f>
        <v>42.37</v>
      </c>
      <c r="CQ5" s="53">
        <f>$Q$31</f>
        <v>42.07</v>
      </c>
      <c r="CS5" s="53">
        <f>$Q$30</f>
        <v>42.484999999999999</v>
      </c>
      <c r="CU5" s="53">
        <f>$Q$32</f>
        <v>0</v>
      </c>
      <c r="CW5" s="53">
        <f>$Q$34</f>
        <v>0</v>
      </c>
      <c r="CY5" s="53">
        <f>$Q$33</f>
        <v>0</v>
      </c>
      <c r="DA5" s="53">
        <f>IF(DB5="ja",$Q$38,0)</f>
        <v>0</v>
      </c>
      <c r="DB5" s="53" t="str">
        <f>IF($R$38&gt;$D$59,"ja","nein")</f>
        <v>nein</v>
      </c>
      <c r="DC5" s="53">
        <f>IF(DD5="ja",$Q$40,0)</f>
        <v>45.05</v>
      </c>
      <c r="DD5" s="53" t="str">
        <f>IF($R$40&gt;$D$59,"ja","nein")</f>
        <v>ja</v>
      </c>
      <c r="DE5" s="53">
        <f>IF(DF5="ja",$Q$39,0)</f>
        <v>45.11</v>
      </c>
      <c r="DF5" s="53" t="str">
        <f>IF($R$39&gt;$D$59,"ja","nein")</f>
        <v>ja</v>
      </c>
      <c r="DG5" s="53">
        <f>IF(DH5="ja",$Q$43,0)</f>
        <v>44.475000000000001</v>
      </c>
      <c r="DH5" s="53" t="str">
        <f>IF($R$43&gt;$D$59,"ja","nein")</f>
        <v>ja</v>
      </c>
      <c r="DI5" s="53">
        <f>IF(DJ5="ja",$Q$42,0)</f>
        <v>44.265000000000001</v>
      </c>
      <c r="DJ5" s="53" t="str">
        <f>IF($R$42&gt;$D$59,"ja","nein")</f>
        <v>ja</v>
      </c>
      <c r="DK5" s="53">
        <f>IF(DL5="ja",$Q$41,0)</f>
        <v>44.145000000000003</v>
      </c>
      <c r="DL5" s="53" t="str">
        <f>IF($R$41&gt;$D$59,"ja","nein")</f>
        <v>ja</v>
      </c>
      <c r="DM5" s="53">
        <f>IF(DN5="ja",$Q$45,0)</f>
        <v>44.615000000000002</v>
      </c>
      <c r="DN5" s="53" t="str">
        <f>IF($R$45&gt;$D$59,"ja","nein")</f>
        <v>ja</v>
      </c>
      <c r="DO5" s="53">
        <f>IF(DP5="ja",$Q$46,0)</f>
        <v>43.024999999999999</v>
      </c>
      <c r="DP5" s="53" t="str">
        <f>IF($R$46&gt;$D$59,"ja","nein")</f>
        <v>ja</v>
      </c>
      <c r="DQ5" s="53">
        <f>IF(DR5="ja",$Q$44,0)</f>
        <v>0</v>
      </c>
      <c r="DR5" s="53" t="str">
        <f>IF($R$44&gt;$D$59,"ja","nein")</f>
        <v>nein</v>
      </c>
      <c r="DS5" s="53">
        <f>IF(DT5="ja",$Q$47,0)</f>
        <v>42.96</v>
      </c>
      <c r="DT5" s="53" t="str">
        <f>IF($R$47&gt;$D$59,"ja","nein")</f>
        <v>ja</v>
      </c>
      <c r="DU5" s="53">
        <f>IF(DV5="ja",$Q$48,0)</f>
        <v>0</v>
      </c>
      <c r="DV5" s="53" t="str">
        <f>IF($R$48&gt;$D$59,"ja","nein")</f>
        <v>nein</v>
      </c>
    </row>
    <row r="6" spans="1:126" x14ac:dyDescent="0.3">
      <c r="A6" s="224" t="s">
        <v>13</v>
      </c>
      <c r="B6" s="225" t="s">
        <v>14</v>
      </c>
      <c r="C6" s="226" t="s">
        <v>15</v>
      </c>
      <c r="D6" s="227">
        <v>2009</v>
      </c>
      <c r="E6" s="103">
        <v>39.975000000000001</v>
      </c>
      <c r="F6" s="104"/>
      <c r="G6" s="104" t="str">
        <f>IF(E6&gt;=VLOOKUP($D6,$A$53:$F$59,3,FALSE),"ja","nein")</f>
        <v>nein</v>
      </c>
      <c r="H6" s="105">
        <v>42.32</v>
      </c>
      <c r="I6" s="104">
        <v>7</v>
      </c>
      <c r="J6" s="104" t="str">
        <f>IF(AND(H6&gt;=VLOOKUP($D6,$A$53:$F$59,5,FALSE),I6&gt;=VLOOKUP($D6,$A$53:$F$59,6,FALSE)),"ja","nein")</f>
        <v>nein</v>
      </c>
      <c r="K6" s="105">
        <v>46.68</v>
      </c>
      <c r="L6" s="104">
        <v>8.1999999999999993</v>
      </c>
      <c r="M6" s="150" t="str">
        <f>IF(AND(K6&gt;=VLOOKUP($D6,$A$53:$F$59,5,FALSE),L6&gt;=VLOOKUP($D6,$A$53:$F$59,6,FALSE)),"ja","nein")</f>
        <v>nein</v>
      </c>
      <c r="N6" s="106">
        <v>40.520000000000003</v>
      </c>
      <c r="O6" s="107"/>
      <c r="P6" s="107" t="str">
        <f>IF(N6&gt;=VLOOKUP($D6,$A$53:$F$59,3,FALSE),"ja","nein")</f>
        <v>ja</v>
      </c>
      <c r="Q6" s="108">
        <v>41.98</v>
      </c>
      <c r="R6" s="107"/>
      <c r="S6" s="107" t="str">
        <f>IF(Q6&gt;=VLOOKUP($D6,$A$53:$F$59,3,FALSE),"ja","nein")</f>
        <v>ja</v>
      </c>
      <c r="T6" s="108">
        <v>46.125</v>
      </c>
      <c r="U6" s="107">
        <v>8.6</v>
      </c>
      <c r="V6" s="107" t="str">
        <f>IF(AND(T6&gt;=VLOOKUP($D6,$A$53:$F$59,5,FALSE),U6&gt;=VLOOKUP($D6,$A$53:$F$59,6,FALSE)),"ja","nein")</f>
        <v>nein</v>
      </c>
      <c r="W6" s="108">
        <v>48.04</v>
      </c>
      <c r="X6" s="107">
        <v>8.6</v>
      </c>
      <c r="Y6" s="107" t="str">
        <f>IF(AND(W6&gt;=VLOOKUP($D6,$A$53:$F$59,5,FALSE),X6&gt;=VLOOKUP($D6,$A$53:$F$59,6,FALSE)),"ja","nein")</f>
        <v>ja</v>
      </c>
      <c r="Z6" s="108">
        <v>48.225000000000001</v>
      </c>
      <c r="AA6" s="107">
        <v>8.6</v>
      </c>
      <c r="AB6" s="109" t="str">
        <f>IF(AND(Z6&gt;=VLOOKUP($D6,$A$53:$F$59,5,FALSE),AA6&gt;=VLOOKUP($D6,$A$53:$F$59,6,FALSE)),"ja","nein")</f>
        <v>ja</v>
      </c>
      <c r="AC6" s="110"/>
      <c r="AD6" s="111"/>
      <c r="AE6" s="111" t="str">
        <f>IF(AC6&gt;=VLOOKUP($D6,$A$53:$F$59,3,FALSE),"ja","nein")</f>
        <v>nein</v>
      </c>
      <c r="AF6" s="112"/>
      <c r="AG6" s="111"/>
      <c r="AH6" s="111" t="str">
        <f>IF(AND(AF6&gt;=VLOOKUP($D6,$A$53:$F$59,5,FALSE),AG6&gt;=VLOOKUP($D6,$A$53:$F$59,6,FALSE)),"ja","nein")</f>
        <v>nein</v>
      </c>
      <c r="AI6" s="112"/>
      <c r="AJ6" s="111"/>
      <c r="AK6" s="111" t="str">
        <f>IF(AND(AI6&gt;=VLOOKUP($D6,$A$53:$F$59,5,FALSE),AJ6&gt;=VLOOKUP($D6,$A$53:$F$59,6,FALSE)),"ja","nein")</f>
        <v>nein</v>
      </c>
      <c r="AL6" s="112"/>
      <c r="AM6" s="111"/>
      <c r="AN6" s="153" t="str">
        <f>IF(AND(AL6&gt;=VLOOKUP($D6,$A$53:$F$59,5,FALSE),AM6&gt;=VLOOKUP($D6,$A$53:$F$59,6,FALSE)),"ja","nein")</f>
        <v>nein</v>
      </c>
      <c r="AO6" s="114"/>
      <c r="AP6" s="115"/>
      <c r="AQ6" s="115" t="str">
        <f>IF(AO6&gt;=VLOOKUP($D6,$A$53:$F$59,3,FALSE),"ja","nein")</f>
        <v>nein</v>
      </c>
      <c r="AR6" s="116"/>
      <c r="AS6" s="115"/>
      <c r="AT6" s="115" t="str">
        <f>IF(AND(AR6&gt;=VLOOKUP($D6,$A$53:$F$59,5,FALSE),AS6&gt;=VLOOKUP($D6,$A$53:$F$59,6,FALSE)),"ja","nein")</f>
        <v>nein</v>
      </c>
      <c r="AU6" s="116"/>
      <c r="AV6" s="115"/>
      <c r="AW6" s="117" t="str">
        <f>IF(AND(AU6&gt;=VLOOKUP($D6,$A$53:$F$59,5,FALSE),AV6&gt;=VLOOKUP($D6,$A$53:$F$59,6,FALSE)),"ja","nein")</f>
        <v>nein</v>
      </c>
      <c r="AX6" s="95" t="str">
        <f>IF(OR(G6="ja",P6="ja",S6="ja",AE6="ja",AQ6="ja"),"ja","nein")</f>
        <v>ja</v>
      </c>
      <c r="AY6" s="98" t="str">
        <f>IF(OR(J6="ja",M6="ja",V6="ja",Y6="ja",AB6="ja",AH6="ja",AK6="ja",AN6="ja",AT6="ja",AW6="ja"),"ja","nein")</f>
        <v>ja</v>
      </c>
      <c r="AZ6" s="231">
        <f>MAX($BE$3:$BE$7)+LARGE($BE$3:$BE$7,2)+MAX($BE$8:$BE$17)+LARGE($BE$8:$BE$17,2)</f>
        <v>178.76499999999999</v>
      </c>
      <c r="BA6" s="232">
        <v>2</v>
      </c>
      <c r="BD6" s="245"/>
      <c r="BE6" s="53">
        <f>$AC$6</f>
        <v>0</v>
      </c>
      <c r="BF6" s="53"/>
      <c r="BG6" s="53">
        <f>$AC$5</f>
        <v>41.634999999999998</v>
      </c>
      <c r="BH6" s="53"/>
      <c r="BI6" s="53">
        <f>$AC$7</f>
        <v>41.09</v>
      </c>
      <c r="BJ6" s="53"/>
      <c r="BK6" s="53">
        <f>$AC$9</f>
        <v>38.055</v>
      </c>
      <c r="BL6" s="53"/>
      <c r="BM6" s="53">
        <f>$AC$8</f>
        <v>40.454999999999998</v>
      </c>
      <c r="BO6" s="53">
        <f>$AC$13</f>
        <v>42.505000000000003</v>
      </c>
      <c r="BQ6" s="53">
        <f>$AC$14</f>
        <v>42.204999999999998</v>
      </c>
      <c r="BS6" s="53">
        <f>$AC$16</f>
        <v>41.01</v>
      </c>
      <c r="BU6" s="53">
        <f>$AC$21</f>
        <v>38.880000000000003</v>
      </c>
      <c r="BW6" s="53">
        <f>$AC$17</f>
        <v>39.435000000000002</v>
      </c>
      <c r="BY6" s="53">
        <f>$AC$15</f>
        <v>41.61</v>
      </c>
      <c r="CA6" s="53">
        <f>$AC$19</f>
        <v>36.44</v>
      </c>
      <c r="CC6" s="53">
        <f>$AC$18</f>
        <v>0</v>
      </c>
      <c r="CE6" s="53">
        <f>$AC$22</f>
        <v>0</v>
      </c>
      <c r="CG6" s="53">
        <f>$AC$20</f>
        <v>41.484999999999999</v>
      </c>
      <c r="CI6" s="53">
        <f>$AC$26</f>
        <v>37.784999999999997</v>
      </c>
      <c r="CK6" s="53">
        <f>$AC$27</f>
        <v>41.185000000000002</v>
      </c>
      <c r="CM6" s="53">
        <f>$AC$29</f>
        <v>42.37</v>
      </c>
      <c r="CO6" s="53">
        <f>$AC$28</f>
        <v>33.119999999999997</v>
      </c>
      <c r="CQ6" s="53">
        <f>$AC$31</f>
        <v>41.765000000000001</v>
      </c>
      <c r="CS6" s="53">
        <f>$AC$30</f>
        <v>40.465000000000003</v>
      </c>
      <c r="CU6" s="53">
        <f>$AC$32</f>
        <v>40.064999999999998</v>
      </c>
      <c r="CW6" s="53">
        <f>$AC$34</f>
        <v>0</v>
      </c>
      <c r="CY6" s="53">
        <f>$AC$33</f>
        <v>0</v>
      </c>
      <c r="DA6" s="53">
        <f>IF(DB6="ja",$AC$38,0)</f>
        <v>45.23</v>
      </c>
      <c r="DB6" s="53" t="str">
        <f>IF($AD$38&gt;$D$59,"ja","nein")</f>
        <v>ja</v>
      </c>
      <c r="DC6" s="53">
        <f>IF(DD6="ja",$AC$40,0)</f>
        <v>44.53</v>
      </c>
      <c r="DD6" s="53" t="str">
        <f>IF($AD$40&gt;$D$59,"ja","nein")</f>
        <v>ja</v>
      </c>
      <c r="DE6" s="53">
        <f>IF(DF6="ja",$AC$39,0)</f>
        <v>44.89</v>
      </c>
      <c r="DF6" s="53" t="str">
        <f>IF($AD$39&gt;$D$59,"ja","nein")</f>
        <v>ja</v>
      </c>
      <c r="DG6" s="53">
        <f>IF(DH6="ja",$AC$43,0)</f>
        <v>43.59</v>
      </c>
      <c r="DH6" s="53" t="str">
        <f>IF($AD$43&gt;$D$59,"ja","nein")</f>
        <v>ja</v>
      </c>
      <c r="DI6" s="53">
        <f>IF(DJ6="ja",$AC$42,0)</f>
        <v>43.784999999999997</v>
      </c>
      <c r="DJ6" s="53" t="str">
        <f>IF($AD$42&gt;$D$59,"ja","nein")</f>
        <v>ja</v>
      </c>
      <c r="DK6" s="53">
        <f>IF(DL6="ja",$AC$41,0)</f>
        <v>44.58</v>
      </c>
      <c r="DL6" s="53" t="str">
        <f>IF($AD$41&gt;$D$59,"ja","nein")</f>
        <v>ja</v>
      </c>
      <c r="DM6" s="53">
        <f>IF(DN6="ja",$AC$45,0)</f>
        <v>0</v>
      </c>
      <c r="DN6" s="53" t="str">
        <f>IF($AD$45&gt;$D$59,"ja","nein")</f>
        <v>nein</v>
      </c>
      <c r="DO6" s="53">
        <f>IF(DP6="ja",$AC$46,0)</f>
        <v>43.08</v>
      </c>
      <c r="DP6" s="53" t="str">
        <f>IF($AD$46&gt;$D$59,"ja","nein")</f>
        <v>ja</v>
      </c>
      <c r="DQ6" s="53">
        <f>IF(DR6="ja",$AC$44,0)</f>
        <v>44.26</v>
      </c>
      <c r="DR6" s="53" t="str">
        <f>IF($AD$44&gt;$D$59,"ja","nein")</f>
        <v>ja</v>
      </c>
      <c r="DS6" s="53">
        <f>IF(DT6="ja",$AC$47,0)</f>
        <v>43.47</v>
      </c>
      <c r="DT6" s="53" t="str">
        <f>IF($AD$47&gt;$D$59,"ja","nein")</f>
        <v>ja</v>
      </c>
      <c r="DU6" s="53">
        <f>IF(DV6="ja",$AC$48,0)</f>
        <v>0</v>
      </c>
      <c r="DV6" s="53" t="str">
        <f>IF($AD$48&gt;$D$59,"ja","nein")</f>
        <v>nein</v>
      </c>
    </row>
    <row r="7" spans="1:126" x14ac:dyDescent="0.3">
      <c r="A7" s="35" t="s">
        <v>10</v>
      </c>
      <c r="B7" s="36" t="s">
        <v>11</v>
      </c>
      <c r="C7" s="37" t="s">
        <v>12</v>
      </c>
      <c r="D7" s="144">
        <v>2009</v>
      </c>
      <c r="E7" s="38">
        <v>39.195</v>
      </c>
      <c r="F7" s="40"/>
      <c r="G7" s="40" t="str">
        <f>IF(E7&gt;=VLOOKUP($D7,$A$53:$F$59,3,FALSE),"ja","nein")</f>
        <v>nein</v>
      </c>
      <c r="H7" s="39">
        <v>45.63</v>
      </c>
      <c r="I7" s="40">
        <v>8.5</v>
      </c>
      <c r="J7" s="40" t="str">
        <f>IF(AND(H7&gt;=VLOOKUP($D7,$A$53:$F$59,5,FALSE),I7&gt;=VLOOKUP($D7,$A$53:$F$59,6,FALSE)),"ja","nein")</f>
        <v>nein</v>
      </c>
      <c r="K7" s="39">
        <v>0</v>
      </c>
      <c r="L7" s="40">
        <v>0</v>
      </c>
      <c r="M7" s="83" t="str">
        <f>IF(AND(K7&gt;=VLOOKUP($D7,$A$53:$F$59,5,FALSE),L7&gt;=VLOOKUP($D7,$A$53:$F$59,6,FALSE)),"ja","nein")</f>
        <v>nein</v>
      </c>
      <c r="N7" s="76">
        <v>40.844999999999999</v>
      </c>
      <c r="O7" s="41"/>
      <c r="P7" s="41" t="str">
        <f>IF(N7&gt;=VLOOKUP($D7,$A$53:$F$59,3,FALSE),"ja","nein")</f>
        <v>ja</v>
      </c>
      <c r="Q7" s="78">
        <v>40.97</v>
      </c>
      <c r="R7" s="41"/>
      <c r="S7" s="41" t="str">
        <f>IF(Q7&gt;=VLOOKUP($D7,$A$53:$F$59,3,FALSE),"ja","nein")</f>
        <v>ja</v>
      </c>
      <c r="T7" s="78">
        <v>46.134999999999998</v>
      </c>
      <c r="U7" s="41">
        <v>8</v>
      </c>
      <c r="V7" s="41" t="str">
        <f>IF(AND(T7&gt;=VLOOKUP($D7,$A$53:$F$59,5,FALSE),U7&gt;=VLOOKUP($D7,$A$53:$F$59,6,FALSE)),"ja","nein")</f>
        <v>nein</v>
      </c>
      <c r="W7" s="78">
        <v>46.034999999999997</v>
      </c>
      <c r="X7" s="41">
        <v>8.9</v>
      </c>
      <c r="Y7" s="41" t="str">
        <f>IF(AND(W7&gt;=VLOOKUP($D7,$A$53:$F$59,5,FALSE),X7&gt;=VLOOKUP($D7,$A$53:$F$59,6,FALSE)),"ja","nein")</f>
        <v>nein</v>
      </c>
      <c r="Z7" s="78">
        <v>5.1449999999999996</v>
      </c>
      <c r="AA7" s="41">
        <v>1.5</v>
      </c>
      <c r="AB7" s="42" t="str">
        <f>IF(AND(Z7&gt;=VLOOKUP($D7,$A$53:$F$59,5,FALSE),AA7&gt;=VLOOKUP($D7,$A$53:$F$59,6,FALSE)),"ja","nein")</f>
        <v>nein</v>
      </c>
      <c r="AC7" s="84">
        <v>41.09</v>
      </c>
      <c r="AD7" s="85"/>
      <c r="AE7" s="85" t="str">
        <f>IF(AC7&gt;=VLOOKUP($D7,$A$53:$F$59,3,FALSE),"ja","nein")</f>
        <v>ja</v>
      </c>
      <c r="AF7" s="86">
        <v>24.09</v>
      </c>
      <c r="AG7" s="85">
        <v>5.5</v>
      </c>
      <c r="AH7" s="85" t="str">
        <f>IF(AND(AF7&gt;=VLOOKUP($D7,$A$53:$F$59,5,FALSE),AG7&gt;=VLOOKUP($D7,$A$53:$F$59,6,FALSE)),"ja","nein")</f>
        <v>nein</v>
      </c>
      <c r="AI7" s="86"/>
      <c r="AJ7" s="85"/>
      <c r="AK7" s="85" t="str">
        <f>IF(AND(AI7&gt;=VLOOKUP($D7,$A$53:$F$59,5,FALSE),AJ7&gt;=VLOOKUP($D7,$A$53:$F$59,6,FALSE)),"ja","nein")</f>
        <v>nein</v>
      </c>
      <c r="AL7" s="86"/>
      <c r="AM7" s="85"/>
      <c r="AN7" s="152" t="str">
        <f>IF(AND(AL7&gt;=VLOOKUP($D7,$A$53:$F$59,5,FALSE),AM7&gt;=VLOOKUP($D7,$A$53:$F$59,6,FALSE)),"ja","nein")</f>
        <v>nein</v>
      </c>
      <c r="AO7" s="81">
        <v>41.454999999999998</v>
      </c>
      <c r="AP7" s="43"/>
      <c r="AQ7" s="43" t="str">
        <f>IF(AO7&gt;=VLOOKUP($D7,$A$53:$F$59,3,FALSE),"ja","nein")</f>
        <v>ja</v>
      </c>
      <c r="AR7" s="82">
        <v>5.57</v>
      </c>
      <c r="AS7" s="43">
        <v>1.5</v>
      </c>
      <c r="AT7" s="43" t="str">
        <f>IF(AND(AR7&gt;=VLOOKUP($D7,$A$53:$F$59,5,FALSE),AS7&gt;=VLOOKUP($D7,$A$53:$F$59,6,FALSE)),"ja","nein")</f>
        <v>nein</v>
      </c>
      <c r="AU7" s="82"/>
      <c r="AV7" s="43"/>
      <c r="AW7" s="44" t="str">
        <f>IF(AND(AU7&gt;=VLOOKUP($D7,$A$53:$F$59,5,FALSE),AV7&gt;=VLOOKUP($D7,$A$53:$F$59,6,FALSE)),"ja","nein")</f>
        <v>nein</v>
      </c>
      <c r="AX7" s="91" t="str">
        <f t="shared" ref="AX7:AX9" si="0">IF(OR(G7="ja",P7="ja",S7="ja",AE7="ja",AQ7="ja"),"ja","nein")</f>
        <v>ja</v>
      </c>
      <c r="AY7" s="99" t="str">
        <f t="shared" ref="AY7:AY9" si="1">IF(OR(J7="ja",M7="ja",V7="ja",Y7="ja",AB7="ja",AH7="ja",AK7="ja",AN7="ja",AT7="ja",AW7="ja"),"ja","nein")</f>
        <v>nein</v>
      </c>
      <c r="AZ7" s="163">
        <f>MAX($BI$3:$BI$7)+LARGE($BI$3:$BI$7,2)+MAX($BI$8:$BI$17)+LARGE($BI$8:$BI$17,2)</f>
        <v>174.20999999999998</v>
      </c>
      <c r="BA7" s="164"/>
      <c r="BD7" s="245"/>
      <c r="BE7" s="53">
        <f>$AO$6</f>
        <v>0</v>
      </c>
      <c r="BF7" s="53"/>
      <c r="BG7" s="53">
        <f>$AO$5</f>
        <v>39.82</v>
      </c>
      <c r="BH7" s="53"/>
      <c r="BI7" s="53">
        <f>$AO$7</f>
        <v>41.454999999999998</v>
      </c>
      <c r="BJ7" s="53"/>
      <c r="BK7" s="53">
        <f>$AO$9</f>
        <v>37.82</v>
      </c>
      <c r="BL7" s="53"/>
      <c r="BM7" s="53">
        <f>$AO$8</f>
        <v>39.56</v>
      </c>
      <c r="BO7" s="53">
        <f>$AO$13</f>
        <v>42.534999999999997</v>
      </c>
      <c r="BQ7" s="53">
        <f>$AO$14</f>
        <v>40.78</v>
      </c>
      <c r="BS7" s="53">
        <f>$AO$16</f>
        <v>41.585000000000001</v>
      </c>
      <c r="BU7" s="53">
        <f>$AO$21</f>
        <v>38.505000000000003</v>
      </c>
      <c r="BW7" s="53">
        <f>$AO$17</f>
        <v>40.06</v>
      </c>
      <c r="BY7" s="53">
        <f>$AO$15</f>
        <v>39.884999999999998</v>
      </c>
      <c r="CA7" s="53">
        <f>$AO$19</f>
        <v>39.344999999999999</v>
      </c>
      <c r="CC7" s="53">
        <f>$AO$18</f>
        <v>0</v>
      </c>
      <c r="CE7" s="53">
        <f>$AO$22</f>
        <v>0</v>
      </c>
      <c r="CG7" s="53">
        <f>$AO$20</f>
        <v>40.615000000000002</v>
      </c>
      <c r="CI7" s="53">
        <f>$AO$26</f>
        <v>42.19</v>
      </c>
      <c r="CK7" s="53">
        <f>$AO$27</f>
        <v>41.73</v>
      </c>
      <c r="CM7" s="53">
        <f>$AO$29</f>
        <v>42.42</v>
      </c>
      <c r="CO7" s="53">
        <f>$AO$28</f>
        <v>41.585000000000001</v>
      </c>
      <c r="CQ7" s="53">
        <f>$AO$31</f>
        <v>0</v>
      </c>
      <c r="CS7" s="53">
        <f>$AO$30</f>
        <v>42.185000000000002</v>
      </c>
      <c r="CU7" s="53">
        <f>$AO$32</f>
        <v>40.435000000000002</v>
      </c>
      <c r="CW7" s="53">
        <f>$AO$34</f>
        <v>0</v>
      </c>
      <c r="CY7" s="53">
        <f>$AO$33</f>
        <v>0</v>
      </c>
      <c r="DA7" s="53">
        <f>IF(DB7="ja",$AO$38,0)</f>
        <v>44.905000000000001</v>
      </c>
      <c r="DB7" s="53" t="str">
        <f>IF($AP$38&gt;$D$59,"ja","nein")</f>
        <v>ja</v>
      </c>
      <c r="DC7" s="53">
        <f>IF(DD7="ja",$AO$40,0)</f>
        <v>44.825000000000003</v>
      </c>
      <c r="DD7" s="53" t="str">
        <f>IF($AP$40&gt;$D$59,"ja","nein")</f>
        <v>ja</v>
      </c>
      <c r="DE7" s="53">
        <f>IF(DF7="ja",$AO$39,0)</f>
        <v>0</v>
      </c>
      <c r="DF7" s="53" t="str">
        <f>IF($AP$39&gt;$D$59,"ja","nein")</f>
        <v>nein</v>
      </c>
      <c r="DG7" s="53">
        <f>IF(DH7="ja",$AO$43,0)</f>
        <v>43.72</v>
      </c>
      <c r="DH7" s="53" t="str">
        <f>IF($AP$43&gt;$D$59,"ja","nein")</f>
        <v>ja</v>
      </c>
      <c r="DI7" s="53">
        <f>IF(DJ7="ja",$AO$42,0)</f>
        <v>43.375</v>
      </c>
      <c r="DJ7" s="53" t="str">
        <f>IF($AP$42&gt;$D$59,"ja","nein")</f>
        <v>ja</v>
      </c>
      <c r="DK7" s="53">
        <f>IF(DL7="ja",$AO$41,0)</f>
        <v>45.234999999999999</v>
      </c>
      <c r="DL7" s="53" t="str">
        <f>IF($AP$41&gt;$D$59,"ja","nein")</f>
        <v>ja</v>
      </c>
      <c r="DM7" s="53">
        <f>IF(DN7="ja",$AO$45,0)</f>
        <v>0</v>
      </c>
      <c r="DN7" s="53" t="str">
        <f>IF($AP$45&gt;$D$59,"ja","nein")</f>
        <v>nein</v>
      </c>
      <c r="DO7" s="53">
        <f>IF(DP7="ja",$AO$46,0)</f>
        <v>41.54</v>
      </c>
      <c r="DP7" s="53" t="str">
        <f>IF($AP$46&gt;$D$59,"ja","nein")</f>
        <v>ja</v>
      </c>
      <c r="DQ7" s="53">
        <f>IF(DR7="ja",$AO$44,0)</f>
        <v>44.2</v>
      </c>
      <c r="DR7" s="53" t="str">
        <f>IF($AP$44&gt;$D$59,"ja","nein")</f>
        <v>ja</v>
      </c>
      <c r="DS7" s="53">
        <f>IF(DT7="ja",$AO$47,0)</f>
        <v>0</v>
      </c>
      <c r="DT7" s="53" t="str">
        <f>IF($AP$47&gt;$D$59,"ja","nein")</f>
        <v>nein</v>
      </c>
      <c r="DU7" s="53">
        <f>IF(DV7="ja",$AO$48,0)</f>
        <v>0</v>
      </c>
      <c r="DV7" s="53" t="str">
        <f>IF($AP$48&gt;$D$59,"ja","nein")</f>
        <v>nein</v>
      </c>
    </row>
    <row r="8" spans="1:126" ht="15.75" customHeight="1" x14ac:dyDescent="0.3">
      <c r="A8" s="35" t="s">
        <v>21</v>
      </c>
      <c r="B8" s="36" t="s">
        <v>22</v>
      </c>
      <c r="C8" s="193" t="s">
        <v>23</v>
      </c>
      <c r="D8" s="144">
        <v>2009</v>
      </c>
      <c r="E8" s="38">
        <v>22.53</v>
      </c>
      <c r="F8" s="40"/>
      <c r="G8" s="40" t="str">
        <f>IF(E8&gt;=VLOOKUP($D8,$A$53:$F$59,3,FALSE),"ja","nein")</f>
        <v>nein</v>
      </c>
      <c r="H8" s="39">
        <v>43.59</v>
      </c>
      <c r="I8" s="40">
        <v>7.6</v>
      </c>
      <c r="J8" s="40" t="str">
        <f>IF(AND(H8&gt;=VLOOKUP($D8,$A$53:$F$59,5,FALSE),I8&gt;=VLOOKUP($D8,$A$53:$F$59,6,FALSE)),"ja","nein")</f>
        <v>nein</v>
      </c>
      <c r="K8" s="39">
        <v>43.21</v>
      </c>
      <c r="L8" s="40">
        <v>7.6</v>
      </c>
      <c r="M8" s="83" t="str">
        <f>IF(AND(K8&gt;=VLOOKUP($D8,$A$53:$F$59,5,FALSE),L8&gt;=VLOOKUP($D8,$A$53:$F$59,6,FALSE)),"ja","nein")</f>
        <v>nein</v>
      </c>
      <c r="N8" s="76">
        <v>39.72</v>
      </c>
      <c r="O8" s="41"/>
      <c r="P8" s="41" t="str">
        <f>IF(N8&gt;=VLOOKUP($D8,$A$53:$F$59,3,FALSE),"ja","nein")</f>
        <v>nein</v>
      </c>
      <c r="Q8" s="78">
        <v>39.869999999999997</v>
      </c>
      <c r="R8" s="41"/>
      <c r="S8" s="41" t="str">
        <f>IF(Q8&gt;=VLOOKUP($D8,$A$53:$F$59,3,FALSE),"ja","nein")</f>
        <v>nein</v>
      </c>
      <c r="T8" s="78">
        <v>45.19</v>
      </c>
      <c r="U8" s="41">
        <v>8</v>
      </c>
      <c r="V8" s="41" t="str">
        <f>IF(AND(T8&gt;=VLOOKUP($D8,$A$53:$F$59,5,FALSE),U8&gt;=VLOOKUP($D8,$A$53:$F$59,6,FALSE)),"ja","nein")</f>
        <v>nein</v>
      </c>
      <c r="W8" s="78">
        <v>44.645000000000003</v>
      </c>
      <c r="X8" s="41">
        <v>8</v>
      </c>
      <c r="Y8" s="41" t="str">
        <f>IF(AND(W8&gt;=VLOOKUP($D8,$A$53:$F$59,5,FALSE),X8&gt;=VLOOKUP($D8,$A$53:$F$59,6,FALSE)),"ja","nein")</f>
        <v>nein</v>
      </c>
      <c r="Z8" s="78">
        <v>45.145000000000003</v>
      </c>
      <c r="AA8" s="41">
        <v>8</v>
      </c>
      <c r="AB8" s="42" t="str">
        <f>IF(AND(Z8&gt;=VLOOKUP($D8,$A$53:$F$59,5,FALSE),AA8&gt;=VLOOKUP($D8,$A$53:$F$59,6,FALSE)),"ja","nein")</f>
        <v>nein</v>
      </c>
      <c r="AC8" s="84">
        <v>40.454999999999998</v>
      </c>
      <c r="AD8" s="85"/>
      <c r="AE8" s="85" t="str">
        <f>IF(AC8&gt;=VLOOKUP($D8,$A$53:$F$59,3,FALSE),"ja","nein")</f>
        <v>ja</v>
      </c>
      <c r="AF8" s="86">
        <v>45.45</v>
      </c>
      <c r="AG8" s="85">
        <v>8</v>
      </c>
      <c r="AH8" s="85" t="str">
        <f>IF(AND(AF8&gt;=VLOOKUP($D8,$A$53:$F$59,5,FALSE),AG8&gt;=VLOOKUP($D8,$A$53:$F$59,6,FALSE)),"ja","nein")</f>
        <v>nein</v>
      </c>
      <c r="AI8" s="86"/>
      <c r="AJ8" s="85"/>
      <c r="AK8" s="85" t="str">
        <f>IF(AND(AI8&gt;=VLOOKUP($D8,$A$53:$F$59,5,FALSE),AJ8&gt;=VLOOKUP($D8,$A$53:$F$59,6,FALSE)),"ja","nein")</f>
        <v>nein</v>
      </c>
      <c r="AL8" s="86">
        <v>44.625</v>
      </c>
      <c r="AM8" s="85">
        <v>8</v>
      </c>
      <c r="AN8" s="152" t="str">
        <f>IF(AND(AL8&gt;=VLOOKUP($D8,$A$53:$F$59,5,FALSE),AM8&gt;=VLOOKUP($D8,$A$53:$F$59,6,FALSE)),"ja","nein")</f>
        <v>nein</v>
      </c>
      <c r="AO8" s="81">
        <v>39.56</v>
      </c>
      <c r="AP8" s="43"/>
      <c r="AQ8" s="43" t="str">
        <f>IF(AO8&gt;=VLOOKUP($D8,$A$53:$F$59,3,FALSE),"ja","nein")</f>
        <v>nein</v>
      </c>
      <c r="AR8" s="82">
        <v>45.844999999999999</v>
      </c>
      <c r="AS8" s="43">
        <v>8</v>
      </c>
      <c r="AT8" s="43" t="str">
        <f>IF(AND(AR8&gt;=VLOOKUP($D8,$A$53:$F$59,5,FALSE),AS8&gt;=VLOOKUP($D8,$A$53:$F$59,6,FALSE)),"ja","nein")</f>
        <v>nein</v>
      </c>
      <c r="AU8" s="82">
        <v>44.704999999999998</v>
      </c>
      <c r="AV8" s="43">
        <v>8</v>
      </c>
      <c r="AW8" s="44" t="str">
        <f>IF(AND(AU8&gt;=VLOOKUP($D8,$A$53:$F$59,5,FALSE),AV8&gt;=VLOOKUP($D8,$A$53:$F$59,6,FALSE)),"ja","nein")</f>
        <v>nein</v>
      </c>
      <c r="AX8" s="91" t="str">
        <f>IF(OR(G8="ja",P8="ja",S8="ja",AE8="ja",AQ8="ja"),"ja","nein")</f>
        <v>ja</v>
      </c>
      <c r="AY8" s="99" t="str">
        <f t="shared" si="1"/>
        <v>nein</v>
      </c>
      <c r="AZ8" s="163">
        <f>MAX($BM$3:$BM$7)+LARGE($BM$3:$BM$7,2)+MAX($BM$8:$BM$17)+LARGE($BM$8:$BM$17,2)</f>
        <v>80.324999999999989</v>
      </c>
      <c r="BA8" s="164"/>
      <c r="BC8" s="53"/>
      <c r="BD8" s="245" t="s">
        <v>160</v>
      </c>
      <c r="BE8" s="53">
        <f>IF(BF8="ja",$H$6,0)</f>
        <v>0</v>
      </c>
      <c r="BF8" s="53" t="str">
        <f>IF($I$6&gt;=$F$54,"ja","nein")</f>
        <v>nein</v>
      </c>
      <c r="BG8" s="53">
        <f>IF(BH8="ja",$H$5,0)</f>
        <v>44.854999999999997</v>
      </c>
      <c r="BH8" s="53" t="str">
        <f>IF($I$5&gt;=$F$54,"ja","nein")</f>
        <v>ja</v>
      </c>
      <c r="BI8" s="53">
        <f>IF(BJ8="ja",$H$7,0)</f>
        <v>45.63</v>
      </c>
      <c r="BJ8" s="53" t="str">
        <f>IF($I$7&gt;=$F$54,"ja","nein")</f>
        <v>ja</v>
      </c>
      <c r="BK8" s="53">
        <f>IF(BL8="ja",$H$9,0)</f>
        <v>0</v>
      </c>
      <c r="BL8" s="53" t="str">
        <f>IF($I$9&gt;=$F$54,"ja","nein")</f>
        <v>nein</v>
      </c>
      <c r="BM8" s="53">
        <f>IF(BN8="ja",$H$8,0)</f>
        <v>0</v>
      </c>
      <c r="BN8" s="53" t="str">
        <f>IF($I$8&gt;=$F$54,"ja","nein")</f>
        <v>nein</v>
      </c>
      <c r="BO8" s="53">
        <f>IF(BP8="ja",$H$13,0)</f>
        <v>49.17</v>
      </c>
      <c r="BP8" s="53" t="str">
        <f>IF($I$13&gt;=$F$56,"ja","nein")</f>
        <v>ja</v>
      </c>
      <c r="BQ8" s="53">
        <f>IF(BR8="ja",$H$14,0)</f>
        <v>0</v>
      </c>
      <c r="BR8" s="53" t="str">
        <f>IF($I$14&gt;=$F$55,"ja","nein")</f>
        <v>nein</v>
      </c>
      <c r="BS8" s="53">
        <f>IF(BT8="ja",$H$16,0)</f>
        <v>0</v>
      </c>
      <c r="BT8" s="53" t="str">
        <f>IF($I$16&gt;=$F$55,"ja","nein")</f>
        <v>nein</v>
      </c>
      <c r="BU8" s="53">
        <f>IF(BV8="ja",$H$21,0)</f>
        <v>0</v>
      </c>
      <c r="BV8" s="53" t="str">
        <f>IF($I$21&gt;=$F$55,"ja","nein")</f>
        <v>nein</v>
      </c>
      <c r="BW8" s="53">
        <f>IF(BX8="ja",$H$17,0)</f>
        <v>45.26</v>
      </c>
      <c r="BX8" s="53" t="str">
        <f>IF($I$17&gt;=$F$55,"ja","nein")</f>
        <v>ja</v>
      </c>
      <c r="BY8" s="53">
        <f>IF(BZ8="ja",$H$15,0)</f>
        <v>45.145000000000003</v>
      </c>
      <c r="BZ8" s="53" t="str">
        <f>IF($I$15&gt;=$F$55,"ja","nein")</f>
        <v>ja</v>
      </c>
      <c r="CA8" s="53">
        <f>IF(CB8="ja",$H$19,0)</f>
        <v>0</v>
      </c>
      <c r="CB8" s="53" t="str">
        <f>IF($I$19&gt;=$F$55,"ja","nein")</f>
        <v>nein</v>
      </c>
      <c r="CC8" s="53">
        <f>IF(CD8="ja",$H$18,0)</f>
        <v>46.585000000000001</v>
      </c>
      <c r="CD8" s="53" t="str">
        <f>IF($I$18&gt;=$F$56,"ja","nein")</f>
        <v>ja</v>
      </c>
      <c r="CE8" s="53">
        <f>IF(CF8="ja",$H$22,0)</f>
        <v>0</v>
      </c>
      <c r="CF8" s="53" t="str">
        <f>IF($I$22&gt;=$F$55,"ja","nein")</f>
        <v>nein</v>
      </c>
      <c r="CG8" s="53">
        <f>IF(CH8="ja",$H$20,0)</f>
        <v>0</v>
      </c>
      <c r="CH8" s="53" t="str">
        <f>IF($I$20&gt;=$F$56,"ja","nein")</f>
        <v>nein</v>
      </c>
      <c r="CI8" s="53">
        <f>IF(CJ8="ja",$H$26,0)</f>
        <v>0</v>
      </c>
      <c r="CJ8" s="53" t="str">
        <f>IF($I$26&gt;=$F$57,"ja","nein")</f>
        <v>nein</v>
      </c>
      <c r="CK8" s="53">
        <f>IF(CL8="ja",$H$27,0)</f>
        <v>0</v>
      </c>
      <c r="CL8" s="53" t="str">
        <f>IF($I$27&gt;=$F$57,"ja","nein")</f>
        <v>nein</v>
      </c>
      <c r="CM8" s="53">
        <f>IF(CN8="ja",$H$29,0)</f>
        <v>0</v>
      </c>
      <c r="CN8" s="53" t="str">
        <f>IF($I$29&gt;=$F$57,"ja","nein")</f>
        <v>nein</v>
      </c>
      <c r="CO8" s="53">
        <f>IF(CP8="ja",$H$28,0)</f>
        <v>48.53</v>
      </c>
      <c r="CP8" s="53" t="str">
        <f>IF($I$28&gt;=$F$58,"ja","nein")</f>
        <v>ja</v>
      </c>
      <c r="CQ8" s="53">
        <f>IF(CR8="ja",$H$31,0)</f>
        <v>46.83</v>
      </c>
      <c r="CR8" s="53" t="str">
        <f>IF($I$31&gt;=$F$57,"ja","nein")</f>
        <v>ja</v>
      </c>
      <c r="CS8" s="53">
        <f>IF(CT8="ja",$H$30,0)</f>
        <v>0</v>
      </c>
      <c r="CT8" s="53" t="str">
        <f>IF($I$30&gt;=$F$57,"ja","nein")</f>
        <v>nein</v>
      </c>
      <c r="CU8" s="53">
        <f>IF(CV8="ja",$H$32,0)</f>
        <v>0</v>
      </c>
      <c r="CV8" s="53" t="str">
        <f>IF($I$32&gt;=$F$57,"ja","nein")</f>
        <v>nein</v>
      </c>
      <c r="CW8" s="53">
        <f>IF(CX8="ja",$H$34,0)</f>
        <v>0</v>
      </c>
      <c r="CX8" s="53" t="str">
        <f>IF($I$34&gt;=$F$57,"ja","nein")</f>
        <v>nein</v>
      </c>
      <c r="CY8" s="53">
        <f>IF(CZ8="ja",$H$33,0)</f>
        <v>0</v>
      </c>
      <c r="CZ8" s="53" t="str">
        <f>IF($I$33&gt;=$F$58,"ja","nein")</f>
        <v>nein</v>
      </c>
      <c r="DA8" s="53">
        <f>IF(DB8="ja",$H$38,0)</f>
        <v>50.76</v>
      </c>
      <c r="DB8" s="53" t="str">
        <f>IF($I$38&gt;=$F$59,"ja","nein")</f>
        <v>ja</v>
      </c>
      <c r="DC8" s="53">
        <f>IF(DD8="ja",$H$40,0)</f>
        <v>49.935000000000002</v>
      </c>
      <c r="DD8" s="53" t="str">
        <f>IF($I$40&gt;=$F$59,"ja","nein")</f>
        <v>ja</v>
      </c>
      <c r="DE8" s="53">
        <f>IF(DF8="ja",$H$39,0)</f>
        <v>49.3</v>
      </c>
      <c r="DF8" s="53" t="str">
        <f>IF($I$39&gt;=$F$59,"ja","nein")</f>
        <v>ja</v>
      </c>
      <c r="DG8" s="53">
        <f>IF(DH8="ja",$H$43,0)</f>
        <v>0</v>
      </c>
      <c r="DH8" s="53" t="str">
        <f>IF($I$43&gt;=$F$59,"ja","nein")</f>
        <v>nein</v>
      </c>
      <c r="DI8" s="53">
        <f>IF(DJ8="ja",$H$42,0)</f>
        <v>48.575000000000003</v>
      </c>
      <c r="DJ8" s="53" t="str">
        <f>IF($I$42&gt;=$F$59,"ja","nein")</f>
        <v>ja</v>
      </c>
      <c r="DK8" s="53">
        <f>IF(DL8="ja",$H$41,0)</f>
        <v>0</v>
      </c>
      <c r="DL8" s="53" t="str">
        <f>IF($I$41&gt;=$F$59,"ja","nein")</f>
        <v>nein</v>
      </c>
      <c r="DM8" s="53">
        <f>IF(DN8="ja",$H$45,0)</f>
        <v>48.61</v>
      </c>
      <c r="DN8" s="53" t="str">
        <f>IF($I$45&gt;=$F$59,"ja","nein")</f>
        <v>ja</v>
      </c>
      <c r="DO8" s="53">
        <f>IF(DP8="ja",$H$46,0)</f>
        <v>46.47</v>
      </c>
      <c r="DP8" s="53" t="str">
        <f>IF($I$46&gt;=$F$59,"ja","nein")</f>
        <v>ja</v>
      </c>
      <c r="DQ8" s="53">
        <f>IF(DR8="ja",$H$44,0)</f>
        <v>49.685000000000002</v>
      </c>
      <c r="DR8" s="53" t="str">
        <f>IF($I$44&gt;=$F$59,"ja","nein")</f>
        <v>ja</v>
      </c>
      <c r="DS8" s="53">
        <f>IF(DT8="ja",$H$47,0)</f>
        <v>0</v>
      </c>
      <c r="DT8" s="53" t="str">
        <f>IF($I$47&gt;=$F$59,"ja","nein")</f>
        <v>nein</v>
      </c>
      <c r="DU8" s="53">
        <f>IF(DV8="ja",$H$48,0)</f>
        <v>0</v>
      </c>
      <c r="DV8" s="53" t="str">
        <f>IF($I$48&gt;=$F$59,"ja","nein")</f>
        <v>nein</v>
      </c>
    </row>
    <row r="9" spans="1:126" ht="16.2" thickBot="1" x14ac:dyDescent="0.35">
      <c r="A9" s="194" t="s">
        <v>16</v>
      </c>
      <c r="B9" s="195" t="s">
        <v>17</v>
      </c>
      <c r="C9" s="196" t="s">
        <v>18</v>
      </c>
      <c r="D9" s="197">
        <v>2009</v>
      </c>
      <c r="E9" s="198">
        <v>37.950000000000003</v>
      </c>
      <c r="F9" s="199"/>
      <c r="G9" s="199" t="str">
        <f>IF(E9&gt;=VLOOKUP($D9,$A$53:$F$59,3,FALSE),"ja","nein")</f>
        <v>nein</v>
      </c>
      <c r="H9" s="200">
        <v>40.99</v>
      </c>
      <c r="I9" s="199">
        <v>7</v>
      </c>
      <c r="J9" s="199" t="str">
        <f>IF(AND(H9&gt;=VLOOKUP($D9,$A$53:$F$59,5,FALSE),I9&gt;=VLOOKUP($D9,$A$53:$F$59,6,FALSE)),"ja","nein")</f>
        <v>nein</v>
      </c>
      <c r="K9" s="200">
        <v>42.524999999999999</v>
      </c>
      <c r="L9" s="199">
        <v>7.6</v>
      </c>
      <c r="M9" s="201" t="str">
        <f>IF(AND(K9&gt;=VLOOKUP($D9,$A$53:$F$59,5,FALSE),L9&gt;=VLOOKUP($D9,$A$53:$F$59,6,FALSE)),"ja","nein")</f>
        <v>nein</v>
      </c>
      <c r="N9" s="202">
        <v>35.155000000000001</v>
      </c>
      <c r="O9" s="203"/>
      <c r="P9" s="203" t="str">
        <f>IF(N9&gt;=VLOOKUP($D9,$A$53:$F$59,3,FALSE),"ja","nein")</f>
        <v>nein</v>
      </c>
      <c r="Q9" s="204">
        <v>37.85</v>
      </c>
      <c r="R9" s="203"/>
      <c r="S9" s="203" t="str">
        <f>IF(Q9&gt;=VLOOKUP($D9,$A$53:$F$59,3,FALSE),"ja","nein")</f>
        <v>nein</v>
      </c>
      <c r="T9" s="204"/>
      <c r="U9" s="203"/>
      <c r="V9" s="203" t="str">
        <f>IF(AND(T9&gt;=VLOOKUP($D9,$A$53:$F$59,5,FALSE),U9&gt;=VLOOKUP($D9,$A$53:$F$59,6,FALSE)),"ja","nein")</f>
        <v>nein</v>
      </c>
      <c r="W9" s="204"/>
      <c r="X9" s="203"/>
      <c r="Y9" s="203" t="str">
        <f>IF(AND(W9&gt;=VLOOKUP($D9,$A$53:$F$59,5,FALSE),X9&gt;=VLOOKUP($D9,$A$53:$F$59,6,FALSE)),"ja","nein")</f>
        <v>nein</v>
      </c>
      <c r="Z9" s="204"/>
      <c r="AA9" s="203"/>
      <c r="AB9" s="205" t="str">
        <f>IF(AND(Z9&gt;=VLOOKUP($D9,$A$53:$F$59,5,FALSE),AA9&gt;=VLOOKUP($D9,$A$53:$F$59,6,FALSE)),"ja","nein")</f>
        <v>nein</v>
      </c>
      <c r="AC9" s="206">
        <v>38.055</v>
      </c>
      <c r="AD9" s="207"/>
      <c r="AE9" s="207" t="str">
        <f>IF(AC9&gt;=VLOOKUP($D9,$A$53:$F$59,3,FALSE),"ja","nein")</f>
        <v>nein</v>
      </c>
      <c r="AF9" s="208">
        <v>43.03</v>
      </c>
      <c r="AG9" s="207">
        <v>7.6</v>
      </c>
      <c r="AH9" s="207" t="str">
        <f>IF(AND(AF9&gt;=VLOOKUP($D9,$A$53:$F$59,5,FALSE),AG9&gt;=VLOOKUP($D9,$A$53:$F$59,6,FALSE)),"ja","nein")</f>
        <v>nein</v>
      </c>
      <c r="AI9" s="208"/>
      <c r="AJ9" s="207"/>
      <c r="AK9" s="207" t="str">
        <f>IF(AND(AI9&gt;=VLOOKUP($D9,$A$53:$F$59,5,FALSE),AJ9&gt;=VLOOKUP($D9,$A$53:$F$59,6,FALSE)),"ja","nein")</f>
        <v>nein</v>
      </c>
      <c r="AL9" s="208">
        <v>40.97</v>
      </c>
      <c r="AM9" s="207">
        <v>6.4</v>
      </c>
      <c r="AN9" s="218" t="str">
        <f>IF(AND(AL9&gt;=VLOOKUP($D9,$A$53:$F$59,5,FALSE),AM9&gt;=VLOOKUP($D9,$A$53:$F$59,6,FALSE)),"ja","nein")</f>
        <v>nein</v>
      </c>
      <c r="AO9" s="210">
        <v>37.82</v>
      </c>
      <c r="AP9" s="211"/>
      <c r="AQ9" s="211" t="str">
        <f>IF(AO9&gt;=VLOOKUP($D9,$A$53:$F$59,3,FALSE),"ja","nein")</f>
        <v>nein</v>
      </c>
      <c r="AR9" s="212">
        <v>41.46</v>
      </c>
      <c r="AS9" s="211">
        <v>7</v>
      </c>
      <c r="AT9" s="211" t="str">
        <f>IF(AND(AR9&gt;=VLOOKUP($D9,$A$53:$F$59,5,FALSE),AS9&gt;=VLOOKUP($D9,$A$53:$F$59,6,FALSE)),"ja","nein")</f>
        <v>nein</v>
      </c>
      <c r="AU9" s="212"/>
      <c r="AV9" s="211"/>
      <c r="AW9" s="213" t="str">
        <f>IF(AND(AU9&gt;=VLOOKUP($D9,$A$53:$F$59,5,FALSE),AV9&gt;=VLOOKUP($D9,$A$53:$F$59,6,FALSE)),"ja","nein")</f>
        <v>nein</v>
      </c>
      <c r="AX9" s="214" t="str">
        <f t="shared" si="0"/>
        <v>nein</v>
      </c>
      <c r="AY9" s="215" t="str">
        <f t="shared" si="1"/>
        <v>nein</v>
      </c>
      <c r="AZ9" s="216">
        <f>MAX($BK$3:$BK$7)+LARGE($BK$3:$BK$7,2)+MAX($BK$8:$BK$17)+LARGE($BK$8:$BK$17,2)</f>
        <v>76.004999999999995</v>
      </c>
      <c r="BA9" s="217"/>
      <c r="BD9" s="245"/>
      <c r="BE9" s="53">
        <f>IF(BF9="ja",$K$6,0)</f>
        <v>0</v>
      </c>
      <c r="BF9" s="53" t="str">
        <f>IF($L$6&gt;=$F$54,"ja","nein")</f>
        <v>nein</v>
      </c>
      <c r="BG9" s="53">
        <f>IF(BH9="ja",$K$5,0)</f>
        <v>45.81</v>
      </c>
      <c r="BH9" s="53" t="str">
        <f>IF($L$5&gt;=$F$54,"ja","nein")</f>
        <v>ja</v>
      </c>
      <c r="BI9" s="53">
        <f>IF(BJ9="ja",$K$7,0)</f>
        <v>0</v>
      </c>
      <c r="BJ9" s="53" t="str">
        <f>IF($L$7&gt;=$F$54,"ja","nein")</f>
        <v>nein</v>
      </c>
      <c r="BK9" s="53">
        <f>IF(BL9="ja",$K$9,0)</f>
        <v>0</v>
      </c>
      <c r="BL9" s="53" t="str">
        <f>IF($L$9&gt;=$F$54,"ja","nein")</f>
        <v>nein</v>
      </c>
      <c r="BM9" s="53">
        <f>IF(BN9="ja",$K$8,0)</f>
        <v>0</v>
      </c>
      <c r="BN9" s="53" t="str">
        <f>IF($L$8&gt;=$F$54,"ja","nein")</f>
        <v>nein</v>
      </c>
      <c r="BO9" s="53">
        <f>IF(BP9="ja",$K$13,0)</f>
        <v>49.89</v>
      </c>
      <c r="BP9" s="53" t="str">
        <f>IF($L$13&gt;=$F$56,"ja","nein")</f>
        <v>ja</v>
      </c>
      <c r="BQ9" s="53">
        <f>IF(BR9="ja",$K$14,0)</f>
        <v>0</v>
      </c>
      <c r="BR9" s="53" t="str">
        <f>IF($L$14&gt;=$F$55,"ja","nein")</f>
        <v>nein</v>
      </c>
      <c r="BS9" s="53">
        <f>IF(BT9="ja",$K$16,0)</f>
        <v>0</v>
      </c>
      <c r="BT9" s="53" t="str">
        <f>IF($L$16&gt;=$F$55,"ja","nein")</f>
        <v>nein</v>
      </c>
      <c r="BU9" s="53">
        <f>IF(BV9="ja",$K$21,0)</f>
        <v>0</v>
      </c>
      <c r="BV9" s="53" t="str">
        <f>IF($L$21&gt;=$F$55,"ja","nein")</f>
        <v>nein</v>
      </c>
      <c r="BW9" s="53">
        <f>IF(BX9="ja",$K$17,0)</f>
        <v>46.52</v>
      </c>
      <c r="BX9" s="53" t="str">
        <f>IF($L$17&gt;=$F$55,"ja","nein")</f>
        <v>ja</v>
      </c>
      <c r="BY9" s="53">
        <f>IF(BZ9="ja",$K$15,0)</f>
        <v>45.424999999999997</v>
      </c>
      <c r="BZ9" s="53" t="str">
        <f>IF($L$15&gt;=$F$55,"ja","nein")</f>
        <v>ja</v>
      </c>
      <c r="CA9" s="53">
        <f>IF(CB9="ja",$K$19,0)</f>
        <v>43.5</v>
      </c>
      <c r="CB9" s="53" t="str">
        <f>IF($L$19&gt;=$F$55,"ja","nein")</f>
        <v>ja</v>
      </c>
      <c r="CC9" s="53">
        <f>IF(CD9="ja",$K$18,0)</f>
        <v>46.734999999999999</v>
      </c>
      <c r="CD9" s="53" t="str">
        <f>IF($L$18&gt;=$F$56,"ja","nein")</f>
        <v>ja</v>
      </c>
      <c r="CE9" s="53">
        <f>IF(CF9="ja",$K$22,0)</f>
        <v>0</v>
      </c>
      <c r="CF9" s="53" t="str">
        <f>IF($L$22&gt;=$F$55,"ja","nein")</f>
        <v>nein</v>
      </c>
      <c r="CG9" s="53">
        <f>IF(CH9="ja",$K$20,0)</f>
        <v>0</v>
      </c>
      <c r="CH9" s="53" t="str">
        <f>IF($L$20&gt;=$F$56,"ja","nein")</f>
        <v>nein</v>
      </c>
      <c r="CI9" s="53">
        <f>IF(CJ9="ja",$K$26,0)</f>
        <v>50.884999999999998</v>
      </c>
      <c r="CJ9" s="53" t="str">
        <f>IF($L$26&gt;=$F$57,"ja","nein")</f>
        <v>ja</v>
      </c>
      <c r="CK9" s="53">
        <f>IF(CL9="ja",$K$27,0)</f>
        <v>0</v>
      </c>
      <c r="CL9" s="53" t="str">
        <f>IF($L$27&gt;=$F$57,"ja","nein")</f>
        <v>nein</v>
      </c>
      <c r="CM9" s="53">
        <f>IF(CN9="ja",$K$29,0)</f>
        <v>48.935000000000002</v>
      </c>
      <c r="CN9" s="53" t="str">
        <f>IF($L$29&gt;=$F$57,"ja","nein")</f>
        <v>ja</v>
      </c>
      <c r="CO9" s="53">
        <f>IF(CP9="ja",$K$28,0)</f>
        <v>48.965000000000003</v>
      </c>
      <c r="CP9" s="53" t="str">
        <f>IF($L$28&gt;=$F$58,"ja","nein")</f>
        <v>ja</v>
      </c>
      <c r="CQ9" s="53">
        <f>IF(CR9="ja",$K$31,0)</f>
        <v>0</v>
      </c>
      <c r="CR9" s="53" t="str">
        <f>IF($L$31&gt;=$F$57,"ja","nein")</f>
        <v>nein</v>
      </c>
      <c r="CS9" s="53">
        <f>IF(CT9="ja",$K$30,0)</f>
        <v>49.005000000000003</v>
      </c>
      <c r="CT9" s="53" t="str">
        <f>IF($L$30&gt;=$F$57,"ja","nein")</f>
        <v>ja</v>
      </c>
      <c r="CU9" s="53">
        <f>IF(CV9="ja",$K$32,0)</f>
        <v>0</v>
      </c>
      <c r="CV9" s="53" t="str">
        <f>IF($L$32&gt;=$F$57,"ja","nein")</f>
        <v>nein</v>
      </c>
      <c r="CW9" s="53">
        <f>IF(CX9="ja",$K$34,0)</f>
        <v>0</v>
      </c>
      <c r="CX9" s="53" t="str">
        <f>IF($L$34&gt;=$F$57,"ja","nein")</f>
        <v>nein</v>
      </c>
      <c r="CY9" s="53">
        <f>IF(CZ9="ja",$K$33,0)</f>
        <v>0</v>
      </c>
      <c r="CZ9" s="53" t="str">
        <f>IF($L$33&gt;=$F$58,"ja","nein")</f>
        <v>nein</v>
      </c>
      <c r="DA9" s="53">
        <f>IF(DB9="ja",$K$38,0)</f>
        <v>0</v>
      </c>
      <c r="DB9" s="53" t="str">
        <f>IF($L$38&gt;=$F$59,"ja","nein")</f>
        <v>nein</v>
      </c>
      <c r="DC9" s="53">
        <f>IF(DD9="ja",$K$40,0)</f>
        <v>48.57</v>
      </c>
      <c r="DD9" s="53" t="str">
        <f>IF($L$40&gt;=$F$59,"ja","nein")</f>
        <v>ja</v>
      </c>
      <c r="DE9" s="53">
        <f>IF(DF9="ja",$K$39,0)</f>
        <v>49.875</v>
      </c>
      <c r="DF9" s="53" t="str">
        <f>IF($L$39&gt;=$F$59,"ja","nein")</f>
        <v>ja</v>
      </c>
      <c r="DG9" s="53">
        <f>IF(DH9="ja",$K$43,0)</f>
        <v>0</v>
      </c>
      <c r="DH9" s="53" t="str">
        <f>IF($L$43&gt;=$F$59,"ja","nein")</f>
        <v>nein</v>
      </c>
      <c r="DI9" s="53">
        <f>IF(DJ9="ja",$K$42,0)</f>
        <v>49.034999999999997</v>
      </c>
      <c r="DJ9" s="53" t="str">
        <f>IF($L$42&gt;=$F$59,"ja","nein")</f>
        <v>ja</v>
      </c>
      <c r="DK9" s="53">
        <f>IF(DL9="ja",$K$41,0)</f>
        <v>0</v>
      </c>
      <c r="DL9" s="53" t="str">
        <f>IF($L$41&gt;=$F$59,"ja","nein")</f>
        <v>nein</v>
      </c>
      <c r="DM9" s="53">
        <f>IF(DN9="ja",$K$45,0)</f>
        <v>0</v>
      </c>
      <c r="DN9" s="53" t="str">
        <f>IF($L$45&gt;=$F$59,"ja","nein")</f>
        <v>nein</v>
      </c>
      <c r="DO9" s="53">
        <f>IF(DP9="ja",$K$46,0)</f>
        <v>46.73</v>
      </c>
      <c r="DP9" s="53" t="str">
        <f>IF($L$46&gt;=$F$59,"ja","nein")</f>
        <v>ja</v>
      </c>
      <c r="DQ9" s="53">
        <f>IF(DR9="ja",$K$44,0)</f>
        <v>0</v>
      </c>
      <c r="DR9" s="53" t="str">
        <f>IF($L$44&gt;=$F$59,"ja","nein")</f>
        <v>nein</v>
      </c>
      <c r="DS9" s="53">
        <f>IF(DT9="ja",$K$47,0)</f>
        <v>0</v>
      </c>
      <c r="DT9" s="53" t="str">
        <f>IF($L$47&gt;=$F$59,"ja","nein")</f>
        <v>nein</v>
      </c>
      <c r="DU9" s="53">
        <f>IF(DV9="ja",$K$48,0)</f>
        <v>0</v>
      </c>
      <c r="DV9" s="53" t="str">
        <f>IF($L$48&gt;=$F$59,"ja","nein")</f>
        <v>nein</v>
      </c>
    </row>
    <row r="10" spans="1:126" s="52" customFormat="1" ht="16.2" thickBot="1" x14ac:dyDescent="0.35">
      <c r="A10" s="25"/>
      <c r="B10" s="25"/>
      <c r="C10" s="26"/>
      <c r="D10" s="25"/>
      <c r="E10" s="27"/>
      <c r="F10" s="28"/>
      <c r="G10" s="28"/>
      <c r="H10" s="27"/>
      <c r="I10" s="28"/>
      <c r="J10" s="28"/>
      <c r="K10" s="27"/>
      <c r="L10" s="28"/>
      <c r="M10" s="28"/>
      <c r="N10" s="27"/>
      <c r="O10" s="28"/>
      <c r="P10" s="28"/>
      <c r="Q10" s="27"/>
      <c r="R10" s="28"/>
      <c r="S10" s="28"/>
      <c r="T10" s="27"/>
      <c r="U10" s="80"/>
      <c r="V10" s="80"/>
      <c r="W10" s="29"/>
      <c r="X10" s="80"/>
      <c r="Y10" s="80"/>
      <c r="Z10" s="27"/>
      <c r="AA10" s="80"/>
      <c r="AB10" s="80"/>
      <c r="AC10" s="29"/>
      <c r="AD10" s="80"/>
      <c r="AE10" s="80"/>
      <c r="AF10" s="29"/>
      <c r="AG10" s="80"/>
      <c r="AH10" s="80"/>
      <c r="AI10" s="29"/>
      <c r="AJ10" s="80"/>
      <c r="AK10" s="80"/>
      <c r="AL10" s="29"/>
      <c r="AM10" s="80"/>
      <c r="AN10" s="80"/>
      <c r="AO10" s="29"/>
      <c r="AP10" s="80"/>
      <c r="AQ10" s="80"/>
      <c r="AR10" s="29"/>
      <c r="AS10" s="80"/>
      <c r="AT10" s="80"/>
      <c r="AU10" s="29"/>
      <c r="AV10" s="80"/>
      <c r="AW10" s="80"/>
      <c r="AX10" s="89"/>
      <c r="AY10" s="89"/>
      <c r="AZ10" s="183"/>
      <c r="BA10" s="184"/>
      <c r="BB10" s="25"/>
      <c r="BC10" s="25"/>
      <c r="BD10" s="245"/>
      <c r="BE10" s="157">
        <f>IF(BF10="ja",$T$6,0)</f>
        <v>46.125</v>
      </c>
      <c r="BF10" s="53" t="str">
        <f>IF($U$6&gt;=$F$54,"ja","nein")</f>
        <v>ja</v>
      </c>
      <c r="BG10" s="157">
        <f>IF(BH10="ja",$T$5,0)</f>
        <v>0</v>
      </c>
      <c r="BH10" s="53" t="str">
        <f>IF($U$5&gt;=$F$54,"ja","nein")</f>
        <v>nein</v>
      </c>
      <c r="BI10" s="157">
        <f>IF(BJ10="ja",$T$7,0)</f>
        <v>0</v>
      </c>
      <c r="BJ10" s="53" t="str">
        <f>IF($U$7&gt;=$F$54,"ja","nein")</f>
        <v>nein</v>
      </c>
      <c r="BK10" s="157">
        <f>IF(BL10="ja",$T$9,0)</f>
        <v>0</v>
      </c>
      <c r="BL10" s="53" t="str">
        <f>IF($U$9&gt;=$F$54,"ja","nein")</f>
        <v>nein</v>
      </c>
      <c r="BM10" s="157">
        <f>IF(BN10="ja",$T$8,0)</f>
        <v>0</v>
      </c>
      <c r="BN10" s="53" t="str">
        <f>IF($U$8&gt;=$F$54,"ja","nein")</f>
        <v>nein</v>
      </c>
      <c r="BO10" s="157">
        <f>IF(BP10="ja",$T$13,0)</f>
        <v>50.145000000000003</v>
      </c>
      <c r="BP10" s="53" t="str">
        <f>IF($U$13&gt;=$F$56,"ja","nein")</f>
        <v>ja</v>
      </c>
      <c r="BQ10" s="157">
        <f>IF(BR10="ja",$T$14,0)</f>
        <v>48.784999999999997</v>
      </c>
      <c r="BR10" s="53" t="str">
        <f>IF($U$14&gt;=$F$55,"ja","nein")</f>
        <v>ja</v>
      </c>
      <c r="BS10" s="157">
        <f>IF(BT10="ja",$T$16,0)</f>
        <v>0</v>
      </c>
      <c r="BT10" s="53" t="str">
        <f>IF($U$16&gt;=$F$55,"ja","nein")</f>
        <v>nein</v>
      </c>
      <c r="BU10" s="157">
        <f>IF(BV10="ja",$T$21,0)</f>
        <v>0</v>
      </c>
      <c r="BV10" s="53" t="str">
        <f>IF($U$21&gt;=$F$55,"ja","nein")</f>
        <v>nein</v>
      </c>
      <c r="BW10" s="157">
        <f>IF(BX10="ja",$T$17,0)</f>
        <v>0</v>
      </c>
      <c r="BX10" s="53" t="str">
        <f>IF($U$17&gt;=$F$55,"ja","nein")</f>
        <v>nein</v>
      </c>
      <c r="BY10" s="157">
        <f>IF(BZ10="ja",$T$15,0)</f>
        <v>0</v>
      </c>
      <c r="BZ10" s="53" t="str">
        <f>IF($U$15&gt;=$F$55,"ja","nein")</f>
        <v>nein</v>
      </c>
      <c r="CA10" s="157">
        <f>IF(CB10="ja",$T$19,0)</f>
        <v>0</v>
      </c>
      <c r="CB10" s="53" t="str">
        <f>IF($U$19&gt;=$F$55,"ja","nein")</f>
        <v>nein</v>
      </c>
      <c r="CC10" s="157">
        <f>IF(CD10="ja",$T$18,0)</f>
        <v>0</v>
      </c>
      <c r="CD10" s="53" t="str">
        <f>IF($U$18&gt;=$F$56,"ja","nein")</f>
        <v>nein</v>
      </c>
      <c r="CE10" s="157">
        <f>IF(CF10="ja",$T$22,0)</f>
        <v>0</v>
      </c>
      <c r="CF10" s="53" t="str">
        <f>IF($U$22&gt;=$F$55,"ja","nein")</f>
        <v>nein</v>
      </c>
      <c r="CG10" s="157">
        <f>IF(CH10="ja",$T$20,0)</f>
        <v>0</v>
      </c>
      <c r="CH10" s="53" t="str">
        <f>IF($U$20&gt;=$F$56,"ja","nein")</f>
        <v>nein</v>
      </c>
      <c r="CI10" s="157">
        <f>IF(CJ10="ja",$T$26,0)</f>
        <v>48.75</v>
      </c>
      <c r="CJ10" s="53" t="str">
        <f>IF($U$26&gt;=$F$57,"ja","nein")</f>
        <v>ja</v>
      </c>
      <c r="CK10" s="157">
        <f>IF(CL10="ja",$T$27,0)</f>
        <v>49.36</v>
      </c>
      <c r="CL10" s="53" t="str">
        <f>IF($U$27&gt;=$F$57,"ja","nein")</f>
        <v>ja</v>
      </c>
      <c r="CM10" s="157">
        <f>IF(CN10="ja",$T$29,0)</f>
        <v>47.424999999999997</v>
      </c>
      <c r="CN10" s="53" t="str">
        <f>IF($U$29&gt;=$F$57,"ja","nein")</f>
        <v>ja</v>
      </c>
      <c r="CO10" s="157">
        <f>IF(CP10="ja",$T$28,0)</f>
        <v>0</v>
      </c>
      <c r="CP10" s="53" t="str">
        <f>IF($U$28&gt;=$F$58,"ja","nein")</f>
        <v>nein</v>
      </c>
      <c r="CQ10" s="157">
        <f>IF(CR10="ja",$T$31,0)</f>
        <v>0</v>
      </c>
      <c r="CR10" s="53" t="str">
        <f>IF($U$31&gt;=$F$57,"ja","nein")</f>
        <v>nein</v>
      </c>
      <c r="CS10" s="157">
        <f>IF(CT10="ja",$T$30,0)</f>
        <v>0</v>
      </c>
      <c r="CT10" s="53" t="str">
        <f>IF($U$30&gt;=$F$57,"ja","nein")</f>
        <v>nein</v>
      </c>
      <c r="CU10" s="157">
        <f>IF(CV10="ja",$T$32,0)</f>
        <v>0</v>
      </c>
      <c r="CV10" s="53" t="str">
        <f>IF($U$32&gt;=$F$57,"ja","nein")</f>
        <v>nein</v>
      </c>
      <c r="CW10" s="157">
        <f>IF(CX10="ja",$T$34,0)</f>
        <v>0</v>
      </c>
      <c r="CX10" s="53" t="str">
        <f>IF($U$34&gt;=$F$57,"ja","nein")</f>
        <v>nein</v>
      </c>
      <c r="CY10" s="157">
        <f>IF(CZ10="ja",$T$33,0)</f>
        <v>0</v>
      </c>
      <c r="CZ10" s="53" t="str">
        <f>IF($U$33&gt;=$F$58,"ja","nein")</f>
        <v>nein</v>
      </c>
      <c r="DA10" s="157">
        <f>IF(DB10="ja",$T$38,0)</f>
        <v>0</v>
      </c>
      <c r="DB10" s="53" t="str">
        <f>IF($U$38&gt;=$F$59,"ja","nein")</f>
        <v>nein</v>
      </c>
      <c r="DC10" s="157">
        <f>IF(DD10="ja",$T$40,0)</f>
        <v>51.034999999999997</v>
      </c>
      <c r="DD10" s="53" t="str">
        <f>IF($U$40&gt;=$F$59,"ja","nein")</f>
        <v>ja</v>
      </c>
      <c r="DE10" s="157">
        <f>IF(DF10="ja",$T$39,0)</f>
        <v>0</v>
      </c>
      <c r="DF10" s="53" t="str">
        <f>IF($U$39&gt;=$F$59,"ja","nein")</f>
        <v>nein</v>
      </c>
      <c r="DG10" s="157">
        <f>IF(DH10="ja",$T$43,0)</f>
        <v>49.93</v>
      </c>
      <c r="DH10" s="53" t="str">
        <f>IF($U$43&gt;=$F$59,"ja","nein")</f>
        <v>ja</v>
      </c>
      <c r="DI10" s="157">
        <f>IF(DJ10="ja",$T$42,0)</f>
        <v>48.78</v>
      </c>
      <c r="DJ10" s="53" t="str">
        <f>IF($U$42&gt;=$F$59,"ja","nein")</f>
        <v>ja</v>
      </c>
      <c r="DK10" s="157">
        <f>IF(DL10="ja",$T$41,0)</f>
        <v>49.72</v>
      </c>
      <c r="DL10" s="53" t="str">
        <f>IF($U$41&gt;=$F$59,"ja","nein")</f>
        <v>ja</v>
      </c>
      <c r="DM10" s="157">
        <f>IF(DN10="ja",$T$45,0)</f>
        <v>48.43</v>
      </c>
      <c r="DN10" s="53" t="str">
        <f>IF($U$45&gt;=$F$59,"ja","nein")</f>
        <v>ja</v>
      </c>
      <c r="DO10" s="157">
        <f>IF(DP10="ja",$T$46,0)</f>
        <v>47.465000000000003</v>
      </c>
      <c r="DP10" s="53" t="str">
        <f>IF($U$46&gt;=$F$59,"ja","nein")</f>
        <v>ja</v>
      </c>
      <c r="DQ10" s="157">
        <f>IF(DR10="ja",$T$44,0)</f>
        <v>0</v>
      </c>
      <c r="DR10" s="53" t="str">
        <f>IF($U$44&gt;=$F$59,"ja","nein")</f>
        <v>nein</v>
      </c>
      <c r="DS10" s="157">
        <f>IF(DT10="ja",$T$47,0)</f>
        <v>46.445</v>
      </c>
      <c r="DT10" s="53" t="str">
        <f>IF($U$47&gt;=$F$59,"ja","nein")</f>
        <v>ja</v>
      </c>
      <c r="DU10" s="157">
        <f>IF(DV10="ja",$T$48,0)</f>
        <v>0</v>
      </c>
      <c r="DV10" s="53" t="str">
        <f>IF($U$48&gt;=$F$59,"ja","nein")</f>
        <v>nein</v>
      </c>
    </row>
    <row r="11" spans="1:126" s="21" customFormat="1" ht="16.2" thickBot="1" x14ac:dyDescent="0.35">
      <c r="A11" s="31" t="s">
        <v>150</v>
      </c>
      <c r="B11" s="31"/>
      <c r="C11" s="31"/>
      <c r="D11" s="31"/>
      <c r="E11" s="246" t="s">
        <v>153</v>
      </c>
      <c r="F11" s="247"/>
      <c r="G11" s="247"/>
      <c r="H11" s="247"/>
      <c r="I11" s="247"/>
      <c r="J11" s="247"/>
      <c r="K11" s="247"/>
      <c r="L11" s="247"/>
      <c r="M11" s="247"/>
      <c r="N11" s="248" t="s">
        <v>156</v>
      </c>
      <c r="O11" s="249"/>
      <c r="P11" s="249"/>
      <c r="Q11" s="249"/>
      <c r="R11" s="249"/>
      <c r="S11" s="249"/>
      <c r="T11" s="249"/>
      <c r="U11" s="249"/>
      <c r="V11" s="249"/>
      <c r="W11" s="249"/>
      <c r="X11" s="249"/>
      <c r="Y11" s="249"/>
      <c r="Z11" s="249"/>
      <c r="AA11" s="249"/>
      <c r="AB11" s="249"/>
      <c r="AC11" s="250" t="s">
        <v>157</v>
      </c>
      <c r="AD11" s="251"/>
      <c r="AE11" s="251"/>
      <c r="AF11" s="251"/>
      <c r="AG11" s="251"/>
      <c r="AH11" s="251"/>
      <c r="AI11" s="251"/>
      <c r="AJ11" s="251"/>
      <c r="AK11" s="251"/>
      <c r="AL11" s="251"/>
      <c r="AM11" s="251"/>
      <c r="AN11" s="251"/>
      <c r="AO11" s="253" t="s">
        <v>158</v>
      </c>
      <c r="AP11" s="254"/>
      <c r="AQ11" s="254"/>
      <c r="AR11" s="254"/>
      <c r="AS11" s="254"/>
      <c r="AT11" s="254"/>
      <c r="AU11" s="254"/>
      <c r="AV11" s="254"/>
      <c r="AW11" s="255"/>
      <c r="AX11" s="155" t="s">
        <v>99</v>
      </c>
      <c r="AY11" s="96" t="s">
        <v>160</v>
      </c>
      <c r="AZ11" s="259" t="s">
        <v>0</v>
      </c>
      <c r="BA11" s="260"/>
      <c r="BD11" s="245"/>
      <c r="BE11" s="53">
        <f>IF(BF11="ja",$W$6,0)</f>
        <v>48.04</v>
      </c>
      <c r="BF11" s="53" t="str">
        <f>IF($X$6&gt;=$F$54,"ja","nein")</f>
        <v>ja</v>
      </c>
      <c r="BG11" s="53">
        <f>IF(BH11="ja",$W$5,0)</f>
        <v>0</v>
      </c>
      <c r="BH11" s="53" t="str">
        <f>IF($X$5&gt;=$F$54,"ja","nein")</f>
        <v>nein</v>
      </c>
      <c r="BI11" s="53">
        <f>IF(BJ11="ja",$W$7,0)</f>
        <v>46.034999999999997</v>
      </c>
      <c r="BJ11" s="53" t="str">
        <f>IF($X$7&gt;=$F$54,"ja","nein")</f>
        <v>ja</v>
      </c>
      <c r="BK11" s="53">
        <f>IF(BL11="ja",$W$9,0)</f>
        <v>0</v>
      </c>
      <c r="BL11" s="53" t="str">
        <f>IF($X$9&gt;=$F$54,"ja","nein")</f>
        <v>nein</v>
      </c>
      <c r="BM11" s="53">
        <f>IF(BN11="ja",$W$8,0)</f>
        <v>0</v>
      </c>
      <c r="BN11" s="53" t="str">
        <f>IF($X$8&gt;=$F$54,"ja","nein")</f>
        <v>nein</v>
      </c>
      <c r="BO11" s="53">
        <f>IF(BP11="ja",$W$13,0)</f>
        <v>0</v>
      </c>
      <c r="BP11" s="53" t="str">
        <f>IF($X$13&gt;=$F$56,"ja","nein")</f>
        <v>nein</v>
      </c>
      <c r="BQ11" s="53">
        <f>IF(BR11="ja",$W$14,0)</f>
        <v>49.445</v>
      </c>
      <c r="BR11" s="53" t="str">
        <f>IF($X$14&gt;=$F$55,"ja","nein")</f>
        <v>ja</v>
      </c>
      <c r="BS11" s="53">
        <f>IF(BT11="ja",$W$16,0)</f>
        <v>47.424999999999997</v>
      </c>
      <c r="BT11" s="53" t="str">
        <f>IF($X$16&gt;=$F$55,"ja","nein")</f>
        <v>ja</v>
      </c>
      <c r="BU11" s="53">
        <f>IF(BV11="ja",$W$21,0)</f>
        <v>0</v>
      </c>
      <c r="BV11" s="53" t="str">
        <f>IF($X$21&gt;=$F$55,"ja","nein")</f>
        <v>nein</v>
      </c>
      <c r="BW11" s="53">
        <f>IF(BX11="ja",$W$17,0)</f>
        <v>46.335000000000001</v>
      </c>
      <c r="BX11" s="53" t="str">
        <f>IF($X$17&gt;=$F$55,"ja","nein")</f>
        <v>ja</v>
      </c>
      <c r="BY11" s="53">
        <f>IF(BZ11="ja",$W$15,0)</f>
        <v>46.69</v>
      </c>
      <c r="BZ11" s="53" t="str">
        <f>IF($X$15&gt;=$F$55,"ja","nein")</f>
        <v>ja</v>
      </c>
      <c r="CA11" s="53">
        <f>IF(CB11="ja",$W$19,0)</f>
        <v>0</v>
      </c>
      <c r="CB11" s="53" t="str">
        <f>IF($X$19&gt;=$F$55,"ja","nein")</f>
        <v>nein</v>
      </c>
      <c r="CC11" s="53">
        <f>IF(CD11="ja",$W$18,0)</f>
        <v>0</v>
      </c>
      <c r="CD11" s="53" t="str">
        <f>IF($X$18&gt;=$F$56,"ja","nein")</f>
        <v>nein</v>
      </c>
      <c r="CE11" s="53">
        <f>IF(CF11="ja",$W$22,0)</f>
        <v>0</v>
      </c>
      <c r="CF11" s="53" t="str">
        <f>IF($X$22&gt;=$F$55,"ja","nein")</f>
        <v>nein</v>
      </c>
      <c r="CG11" s="53">
        <f>IF(CH11="ja",$W$20,0)</f>
        <v>0</v>
      </c>
      <c r="CH11" s="53" t="str">
        <f>IF($X$20&gt;=$F$56,"ja","nein")</f>
        <v>nein</v>
      </c>
      <c r="CI11" s="53">
        <f>IF(CJ11="ja",$W$26,0)</f>
        <v>0</v>
      </c>
      <c r="CJ11" s="53" t="str">
        <f>IF($X$26&gt;=$F$57,"ja","nein")</f>
        <v>nein</v>
      </c>
      <c r="CK11" s="53">
        <f>IF(CL11="ja",$W$27,0)</f>
        <v>0</v>
      </c>
      <c r="CL11" s="53" t="str">
        <f>IF($X$27&gt;=$F$57,"ja","nein")</f>
        <v>nein</v>
      </c>
      <c r="CM11" s="53">
        <f>IF(CN11="ja",$W$29,0)</f>
        <v>0</v>
      </c>
      <c r="CN11" s="53" t="str">
        <f>IF($X$29&gt;=$F$57,"ja","nein")</f>
        <v>nein</v>
      </c>
      <c r="CO11" s="53">
        <f>IF(CP11="ja",$W$28,0)</f>
        <v>0</v>
      </c>
      <c r="CP11" s="53" t="str">
        <f>IF($X$28&gt;=$F$58,"ja","nein")</f>
        <v>nein</v>
      </c>
      <c r="CQ11" s="53">
        <f>IF(CR11="ja",$W$31,0)</f>
        <v>48.195</v>
      </c>
      <c r="CR11" s="53" t="str">
        <f>IF($X$31&gt;=$F$57,"ja","nein")</f>
        <v>ja</v>
      </c>
      <c r="CS11" s="53">
        <f>IF(CT11="ja",$W$30,0)</f>
        <v>0</v>
      </c>
      <c r="CT11" s="53" t="str">
        <f>IF($X$30&gt;=$F$57,"ja","nein")</f>
        <v>nein</v>
      </c>
      <c r="CU11" s="53">
        <f>IF(CV11="ja",$W$32,0)</f>
        <v>0</v>
      </c>
      <c r="CV11" s="53" t="str">
        <f>IF($X$32&gt;=$F$57,"ja","nein")</f>
        <v>nein</v>
      </c>
      <c r="CW11" s="53">
        <f>IF(CX11="ja",$W$34,0)</f>
        <v>0</v>
      </c>
      <c r="CX11" s="53" t="str">
        <f>IF($X$34&gt;=$F$57,"ja","nein")</f>
        <v>nein</v>
      </c>
      <c r="CY11" s="53">
        <f>IF(CZ11="ja",$W$33,0)</f>
        <v>0</v>
      </c>
      <c r="CZ11" s="53" t="str">
        <f>IF($X$33&gt;=$F$58,"ja","nein")</f>
        <v>nein</v>
      </c>
      <c r="DA11" s="53">
        <f>IF(DB11="ja",$W$38,0)</f>
        <v>51.61</v>
      </c>
      <c r="DB11" s="53" t="str">
        <f>IF($X$38&gt;=$F$59,"ja","nein")</f>
        <v>ja</v>
      </c>
      <c r="DC11" s="53">
        <f>IF(DD11="ja",$W$40,0)</f>
        <v>0</v>
      </c>
      <c r="DD11" s="53" t="str">
        <f>IF($X$40&gt;=$F$59,"ja","nein")</f>
        <v>nein</v>
      </c>
      <c r="DE11" s="53">
        <f>IF(DF11="ja",$W$39,0)</f>
        <v>50.744999999999997</v>
      </c>
      <c r="DF11" s="53" t="str">
        <f>IF($X$39&gt;=$F$59,"ja","nein")</f>
        <v>ja</v>
      </c>
      <c r="DG11" s="53">
        <f>IF(DH11="ja",$W$43,0)</f>
        <v>48.744999999999997</v>
      </c>
      <c r="DH11" s="53" t="str">
        <f>IF($X$43&gt;=$F$59,"ja","nein")</f>
        <v>ja</v>
      </c>
      <c r="DI11" s="53">
        <f>IF(DJ11="ja",$W$42,0)</f>
        <v>49.52</v>
      </c>
      <c r="DJ11" s="53" t="str">
        <f>IF($X$42&gt;=$F$59,"ja","nein")</f>
        <v>ja</v>
      </c>
      <c r="DK11" s="53">
        <f>IF(DL11="ja",$W$41,0)</f>
        <v>0</v>
      </c>
      <c r="DL11" s="53" t="str">
        <f>IF($X$41&gt;=$F$59,"ja","nein")</f>
        <v>nein</v>
      </c>
      <c r="DM11" s="53">
        <f>IF(DN11="ja",$W$45,0)</f>
        <v>0</v>
      </c>
      <c r="DN11" s="53" t="str">
        <f>IF($X$45&gt;=$F$59,"ja","nein")</f>
        <v>nein</v>
      </c>
      <c r="DO11" s="53">
        <f>IF(DP11="ja",$W$46,0)</f>
        <v>0</v>
      </c>
      <c r="DP11" s="53" t="str">
        <f>IF($X$46&gt;=$F$59,"ja","nein")</f>
        <v>nein</v>
      </c>
      <c r="DQ11" s="53">
        <f>IF(DR11="ja",$W$44,0)</f>
        <v>47.46</v>
      </c>
      <c r="DR11" s="53" t="str">
        <f>IF($X$44&gt;=$F$59,"ja","nein")</f>
        <v>ja</v>
      </c>
      <c r="DS11" s="53">
        <f>IF(DT11="ja",$W$47,0)</f>
        <v>0</v>
      </c>
      <c r="DT11" s="53" t="str">
        <f>IF($X$47&gt;=$F$59,"ja","nein")</f>
        <v>nein</v>
      </c>
      <c r="DU11" s="53">
        <f>IF(DV11="ja",$W$48,0)</f>
        <v>0</v>
      </c>
      <c r="DV11" s="53" t="str">
        <f>IF($X$48&gt;=$F$59,"ja","nein")</f>
        <v>nein</v>
      </c>
    </row>
    <row r="12" spans="1:126" s="21" customFormat="1" ht="16.2" thickBot="1" x14ac:dyDescent="0.35">
      <c r="A12" s="32" t="s">
        <v>1</v>
      </c>
      <c r="B12" s="33" t="s">
        <v>2</v>
      </c>
      <c r="C12" s="33" t="s">
        <v>3</v>
      </c>
      <c r="D12" s="143" t="s">
        <v>4</v>
      </c>
      <c r="E12" s="146" t="s">
        <v>5</v>
      </c>
      <c r="F12" s="147" t="s">
        <v>6</v>
      </c>
      <c r="G12" s="147"/>
      <c r="H12" s="148" t="s">
        <v>7</v>
      </c>
      <c r="I12" s="147" t="s">
        <v>6</v>
      </c>
      <c r="J12" s="147"/>
      <c r="K12" s="148" t="s">
        <v>8</v>
      </c>
      <c r="L12" s="147" t="s">
        <v>6</v>
      </c>
      <c r="M12" s="149"/>
      <c r="N12" s="118" t="s">
        <v>5</v>
      </c>
      <c r="O12" s="119" t="s">
        <v>6</v>
      </c>
      <c r="P12" s="119"/>
      <c r="Q12" s="120" t="s">
        <v>154</v>
      </c>
      <c r="R12" s="119" t="s">
        <v>6</v>
      </c>
      <c r="S12" s="119"/>
      <c r="T12" s="120" t="s">
        <v>7</v>
      </c>
      <c r="U12" s="119" t="s">
        <v>6</v>
      </c>
      <c r="V12" s="119"/>
      <c r="W12" s="120" t="s">
        <v>8</v>
      </c>
      <c r="X12" s="119" t="s">
        <v>6</v>
      </c>
      <c r="Y12" s="119"/>
      <c r="Z12" s="120" t="s">
        <v>155</v>
      </c>
      <c r="AA12" s="119" t="s">
        <v>6</v>
      </c>
      <c r="AB12" s="121"/>
      <c r="AC12" s="122" t="s">
        <v>5</v>
      </c>
      <c r="AD12" s="123" t="s">
        <v>6</v>
      </c>
      <c r="AE12" s="123"/>
      <c r="AF12" s="124" t="s">
        <v>7</v>
      </c>
      <c r="AG12" s="123" t="s">
        <v>6</v>
      </c>
      <c r="AH12" s="123"/>
      <c r="AI12" s="124" t="s">
        <v>162</v>
      </c>
      <c r="AJ12" s="123" t="s">
        <v>6</v>
      </c>
      <c r="AK12" s="123"/>
      <c r="AL12" s="124" t="s">
        <v>155</v>
      </c>
      <c r="AM12" s="123" t="s">
        <v>6</v>
      </c>
      <c r="AN12" s="154"/>
      <c r="AO12" s="126" t="s">
        <v>5</v>
      </c>
      <c r="AP12" s="127" t="s">
        <v>6</v>
      </c>
      <c r="AQ12" s="127"/>
      <c r="AR12" s="128" t="s">
        <v>7</v>
      </c>
      <c r="AS12" s="127" t="s">
        <v>6</v>
      </c>
      <c r="AT12" s="127"/>
      <c r="AU12" s="128" t="s">
        <v>8</v>
      </c>
      <c r="AV12" s="127" t="s">
        <v>6</v>
      </c>
      <c r="AW12" s="129"/>
      <c r="AX12" s="92" t="s">
        <v>159</v>
      </c>
      <c r="AY12" s="97" t="s">
        <v>159</v>
      </c>
      <c r="AZ12" s="189" t="s">
        <v>9</v>
      </c>
      <c r="BA12" s="190" t="s">
        <v>147</v>
      </c>
      <c r="BD12" s="245"/>
      <c r="BE12" s="53">
        <f>IF(BF12="ja",$Z$6,0)</f>
        <v>48.225000000000001</v>
      </c>
      <c r="BF12" s="53" t="str">
        <f>IF($AA$6&gt;=$F$54,"ja","nein")</f>
        <v>ja</v>
      </c>
      <c r="BG12" s="53">
        <f>IF(BH12="ja",$Z$5,0)</f>
        <v>47.284999999999997</v>
      </c>
      <c r="BH12" s="53" t="str">
        <f>IF($AA$5&gt;=$F$54,"ja","nein")</f>
        <v>ja</v>
      </c>
      <c r="BI12" s="53">
        <f>IF(BJ12="ja",$Z$7,0)</f>
        <v>0</v>
      </c>
      <c r="BJ12" s="53" t="str">
        <f>IF($AA$7&gt;=$F$54,"ja","nein")</f>
        <v>nein</v>
      </c>
      <c r="BK12" s="53">
        <f>IF(BL12="ja",$Z$9,0)</f>
        <v>0</v>
      </c>
      <c r="BL12" s="53" t="str">
        <f>IF($AA$9&gt;=$F$54,"ja","nein")</f>
        <v>nein</v>
      </c>
      <c r="BM12" s="53">
        <f>IF(BN12="ja",$Z$8,0)</f>
        <v>0</v>
      </c>
      <c r="BN12" s="53" t="str">
        <f>IF($AA$8&gt;=$F$54,"ja","nein")</f>
        <v>nein</v>
      </c>
      <c r="BO12" s="53">
        <f>IF(BP12="ja",$Z$13,0)</f>
        <v>47.63</v>
      </c>
      <c r="BP12" s="53" t="str">
        <f>IF($AA$13&gt;=$F$56,"ja","nein")</f>
        <v>ja</v>
      </c>
      <c r="BQ12" s="53">
        <f>IF(BR12="ja",$Z$14,0)</f>
        <v>48.895000000000003</v>
      </c>
      <c r="BR12" s="53" t="str">
        <f>IF($AA$14&gt;=$F$55,"ja","nein")</f>
        <v>ja</v>
      </c>
      <c r="BS12" s="53">
        <f>IF(BT12="ja",$Z$16,0)</f>
        <v>46.91</v>
      </c>
      <c r="BT12" s="53" t="str">
        <f>IF($AA$16&gt;=$F$55,"ja","nein")</f>
        <v>ja</v>
      </c>
      <c r="BU12" s="53">
        <f>IF(BV12="ja",$Z$21,0)</f>
        <v>0</v>
      </c>
      <c r="BV12" s="53" t="str">
        <f>IF($AA$21&gt;=$F$55,"ja","nein")</f>
        <v>nein</v>
      </c>
      <c r="BW12" s="53">
        <f>IF(BX12="ja",$Z$17,0)</f>
        <v>48.37</v>
      </c>
      <c r="BX12" s="53" t="str">
        <f>IF($AA$17&gt;=$F$55,"ja","nein")</f>
        <v>ja</v>
      </c>
      <c r="BY12" s="53">
        <f>IF(BZ12="ja",$Z$15,0)</f>
        <v>45.52</v>
      </c>
      <c r="BZ12" s="53" t="str">
        <f>IF($AA$15&gt;=$F$55,"ja","nein")</f>
        <v>ja</v>
      </c>
      <c r="CA12" s="53">
        <f>IF(CB12="ja",$Z$19,0)</f>
        <v>0</v>
      </c>
      <c r="CB12" s="53" t="str">
        <f>IF($AA$19&gt;=$F$55,"ja","nein")</f>
        <v>nein</v>
      </c>
      <c r="CC12" s="53">
        <f>IF(CD12="ja",$Z$18,0)</f>
        <v>0</v>
      </c>
      <c r="CD12" s="53" t="str">
        <f>IF($AA$18&gt;=$F$56,"ja","nein")</f>
        <v>nein</v>
      </c>
      <c r="CE12" s="53">
        <f>IF(CF12="ja",$Z$22,0)</f>
        <v>0</v>
      </c>
      <c r="CF12" s="53" t="str">
        <f>IF($AA$22&gt;=$F$55,"ja","nein")</f>
        <v>nein</v>
      </c>
      <c r="CG12" s="53">
        <f>IF(CH12="ja",$Z$20,0)</f>
        <v>0</v>
      </c>
      <c r="CH12" s="53" t="str">
        <f>IF($AA$20&gt;=$F$56,"ja","nein")</f>
        <v>nein</v>
      </c>
      <c r="CI12" s="53">
        <f>IF(CJ12="ja",$Z$26,0)</f>
        <v>49.984999999999999</v>
      </c>
      <c r="CJ12" s="53" t="str">
        <f>IF($AA$26&gt;=$F$57,"ja","nein")</f>
        <v>ja</v>
      </c>
      <c r="CK12" s="53">
        <f>IF(CL12="ja",$Z$27,0)</f>
        <v>48.365000000000002</v>
      </c>
      <c r="CL12" s="53" t="str">
        <f>IF($AA$27&gt;=$F$57,"ja","nein")</f>
        <v>ja</v>
      </c>
      <c r="CM12" s="53">
        <f>IF(CN12="ja",$Z$29,0)</f>
        <v>46.255000000000003</v>
      </c>
      <c r="CN12" s="53" t="str">
        <f>IF($AA$29&gt;=$F$57,"ja","nein")</f>
        <v>ja</v>
      </c>
      <c r="CO12" s="53">
        <f>IF(CP12="ja",$Z$28,0)</f>
        <v>0</v>
      </c>
      <c r="CP12" s="53" t="str">
        <f>IF($AA$28&gt;=$F$58,"ja","nein")</f>
        <v>nein</v>
      </c>
      <c r="CQ12" s="53">
        <f>IF(CR12="ja",$Z$31,0)</f>
        <v>0</v>
      </c>
      <c r="CR12" s="53" t="str">
        <f>IF($AA$31&gt;=$F$57,"ja","nein")</f>
        <v>nein</v>
      </c>
      <c r="CS12" s="53">
        <f>IF(CT12="ja",$Z$30,0)</f>
        <v>0</v>
      </c>
      <c r="CT12" s="53" t="str">
        <f>IF($AA$30&gt;=$F$57,"ja","nein")</f>
        <v>nein</v>
      </c>
      <c r="CU12" s="53">
        <f>IF(CV12="ja",$Z$32,0)</f>
        <v>0</v>
      </c>
      <c r="CV12" s="53" t="str">
        <f>IF($AA$32&gt;=$F$57,"ja","nein")</f>
        <v>nein</v>
      </c>
      <c r="CW12" s="53">
        <f>IF(CX12="ja",$Z$34,0)</f>
        <v>0</v>
      </c>
      <c r="CX12" s="53" t="str">
        <f>IF($AA$34&gt;=$F$57,"ja","nein")</f>
        <v>nein</v>
      </c>
      <c r="CY12" s="53">
        <f>IF(CZ12="ja",$Z$33,0)</f>
        <v>0</v>
      </c>
      <c r="CZ12" s="53" t="str">
        <f>IF($AA$33&gt;=$F$58,"ja","nein")</f>
        <v>nein</v>
      </c>
      <c r="DA12" s="53">
        <f>IF(DB12="ja",$Z$38,0)</f>
        <v>0</v>
      </c>
      <c r="DB12" s="53" t="str">
        <f>IF($AA$38&gt;=$F$59,"ja","nein")</f>
        <v>nein</v>
      </c>
      <c r="DC12" s="53">
        <f>IF(DD12="ja",$Z$40,0)</f>
        <v>50.65</v>
      </c>
      <c r="DD12" s="53" t="str">
        <f>IF($AA$40&gt;=$F$59,"ja","nein")</f>
        <v>ja</v>
      </c>
      <c r="DE12" s="53">
        <f>IF(DF12="ja",$Z$39,0)</f>
        <v>49.46</v>
      </c>
      <c r="DF12" s="53" t="str">
        <f>IF($AA$39&gt;=$F$59,"ja","nein")</f>
        <v>ja</v>
      </c>
      <c r="DG12" s="53">
        <f>IF(DH12="ja",$Z$43,0)</f>
        <v>49.575000000000003</v>
      </c>
      <c r="DH12" s="53" t="str">
        <f>IF($AA$43&gt;=$F$59,"ja","nein")</f>
        <v>ja</v>
      </c>
      <c r="DI12" s="53">
        <f>IF(DJ12="ja",$Z$42,0)</f>
        <v>50.075000000000003</v>
      </c>
      <c r="DJ12" s="53" t="str">
        <f>IF($AA$42&gt;=$F$59,"ja","nein")</f>
        <v>ja</v>
      </c>
      <c r="DK12" s="53">
        <f>IF(DL12="ja",$Z$41,0)</f>
        <v>0</v>
      </c>
      <c r="DL12" s="53" t="str">
        <f>IF($AA$41&gt;=$F$59,"ja","nein")</f>
        <v>nein</v>
      </c>
      <c r="DM12" s="53">
        <f>IF(DN12="ja",$Z$45,0)</f>
        <v>0</v>
      </c>
      <c r="DN12" s="53" t="str">
        <f>IF($AA$45&gt;=$F$59,"ja","nein")</f>
        <v>nein</v>
      </c>
      <c r="DO12" s="53">
        <f>IF(DP12="ja",$Z$46,0)</f>
        <v>48.21</v>
      </c>
      <c r="DP12" s="53" t="str">
        <f>IF($AA$46&gt;=$F$59,"ja","nein")</f>
        <v>ja</v>
      </c>
      <c r="DQ12" s="53">
        <f>IF(DR12="ja",$Z$44,0)</f>
        <v>0</v>
      </c>
      <c r="DR12" s="53" t="str">
        <f>IF($AA$44&gt;=$F$59,"ja","nein")</f>
        <v>nein</v>
      </c>
      <c r="DS12" s="53">
        <f>IF(DT12="ja",$Z$47,0)</f>
        <v>0</v>
      </c>
      <c r="DT12" s="53" t="str">
        <f>IF($AA$47&gt;=$F$59,"ja","nein")</f>
        <v>nein</v>
      </c>
      <c r="DU12" s="53">
        <f>IF(DV12="ja",$Z$48,0)</f>
        <v>0</v>
      </c>
      <c r="DV12" s="53" t="str">
        <f>IF($AA$48&gt;=$F$59,"ja","nein")</f>
        <v>nein</v>
      </c>
    </row>
    <row r="13" spans="1:126" x14ac:dyDescent="0.3">
      <c r="A13" s="228" t="s">
        <v>43</v>
      </c>
      <c r="B13" s="225" t="s">
        <v>44</v>
      </c>
      <c r="C13" s="226" t="s">
        <v>45</v>
      </c>
      <c r="D13" s="227">
        <v>2007</v>
      </c>
      <c r="E13" s="103">
        <v>42.16</v>
      </c>
      <c r="F13" s="104"/>
      <c r="G13" s="104" t="str">
        <f t="shared" ref="G13:G22" si="2">IF(E13&gt;=VLOOKUP($D13,$A$53:$F$59,3,FALSE),"ja","nein")</f>
        <v>ja</v>
      </c>
      <c r="H13" s="105">
        <v>49.17</v>
      </c>
      <c r="I13" s="104">
        <v>10.4</v>
      </c>
      <c r="J13" s="104" t="str">
        <f t="shared" ref="J13:J22" si="3">IF(AND(H13&gt;=VLOOKUP($D13,$A$53:$F$59,5,FALSE),I13&gt;=VLOOKUP($D13,$A$53:$F$59,6,FALSE)),"ja","nein")</f>
        <v>ja</v>
      </c>
      <c r="K13" s="105">
        <v>49.89</v>
      </c>
      <c r="L13" s="104">
        <v>10.4</v>
      </c>
      <c r="M13" s="150" t="str">
        <f t="shared" ref="M13:M22" si="4">IF(AND(K13&gt;=VLOOKUP($D13,$A$53:$F$59,5,FALSE),L13&gt;=VLOOKUP($D13,$A$53:$F$59,6,FALSE)),"ja","nein")</f>
        <v>ja</v>
      </c>
      <c r="N13" s="106">
        <v>43.27</v>
      </c>
      <c r="O13" s="107"/>
      <c r="P13" s="107" t="str">
        <f t="shared" ref="P13:P22" si="5">IF(N13&gt;=VLOOKUP($D13,$A$53:$F$59,3,FALSE),"ja","nein")</f>
        <v>ja</v>
      </c>
      <c r="Q13" s="108">
        <v>42.79</v>
      </c>
      <c r="R13" s="107"/>
      <c r="S13" s="107" t="str">
        <f t="shared" ref="S13:S22" si="6">IF(Q13&gt;=VLOOKUP($D13,$A$53:$F$59,3,FALSE),"ja","nein")</f>
        <v>ja</v>
      </c>
      <c r="T13" s="108">
        <v>50.145000000000003</v>
      </c>
      <c r="U13" s="107">
        <v>12.1</v>
      </c>
      <c r="V13" s="107" t="str">
        <f t="shared" ref="V13:V22" si="7">IF(AND(T13&gt;=VLOOKUP($D13,$A$53:$F$59,5,FALSE),U13&gt;=VLOOKUP($D13,$A$53:$F$59,6,FALSE)),"ja","nein")</f>
        <v>ja</v>
      </c>
      <c r="W13" s="108">
        <v>29.555</v>
      </c>
      <c r="X13" s="107">
        <v>5.9</v>
      </c>
      <c r="Y13" s="107" t="str">
        <f t="shared" ref="Y13:Y22" si="8">IF(AND(W13&gt;=VLOOKUP($D13,$A$53:$F$59,5,FALSE),X13&gt;=VLOOKUP($D13,$A$53:$F$59,6,FALSE)),"ja","nein")</f>
        <v>nein</v>
      </c>
      <c r="Z13" s="108">
        <v>47.63</v>
      </c>
      <c r="AA13" s="107">
        <v>10.7</v>
      </c>
      <c r="AB13" s="109" t="str">
        <f t="shared" ref="AB13:AB22" si="9">IF(AND(Z13&gt;=VLOOKUP($D13,$A$53:$F$59,5,FALSE),AA13&gt;=VLOOKUP($D13,$A$53:$F$59,6,FALSE)),"ja","nein")</f>
        <v>ja</v>
      </c>
      <c r="AC13" s="110">
        <v>42.505000000000003</v>
      </c>
      <c r="AD13" s="111"/>
      <c r="AE13" s="111" t="str">
        <f t="shared" ref="AE13:AE22" si="10">IF(AC13&gt;=VLOOKUP($D13,$A$53:$F$59,3,FALSE),"ja","nein")</f>
        <v>ja</v>
      </c>
      <c r="AF13" s="112">
        <v>49.95</v>
      </c>
      <c r="AG13" s="111">
        <v>12.1</v>
      </c>
      <c r="AH13" s="111" t="str">
        <f t="shared" ref="AH13:AH22" si="11">IF(AND(AF13&gt;=VLOOKUP($D13,$A$53:$F$59,5,FALSE),AG13&gt;=VLOOKUP($D13,$A$53:$F$59,6,FALSE)),"ja","nein")</f>
        <v>ja</v>
      </c>
      <c r="AI13" s="112"/>
      <c r="AJ13" s="111"/>
      <c r="AK13" s="111" t="str">
        <f t="shared" ref="AK13:AK22" si="12">IF(AND(AI13&gt;=VLOOKUP($D13,$A$53:$F$59,5,FALSE),AJ13&gt;=VLOOKUP($D13,$A$53:$F$59,6,FALSE)),"ja","nein")</f>
        <v>nein</v>
      </c>
      <c r="AL13" s="112">
        <v>50.125</v>
      </c>
      <c r="AM13" s="111">
        <v>11.3</v>
      </c>
      <c r="AN13" s="113" t="str">
        <f t="shared" ref="AN13:AN22" si="13">IF(AND(AL13&gt;=VLOOKUP($D13,$A$53:$F$59,5,FALSE),AM13&gt;=VLOOKUP($D13,$A$53:$F$59,6,FALSE)),"ja","nein")</f>
        <v>ja</v>
      </c>
      <c r="AO13" s="114">
        <v>42.534999999999997</v>
      </c>
      <c r="AP13" s="115"/>
      <c r="AQ13" s="115" t="str">
        <f t="shared" ref="AQ13:AQ22" si="14">IF(AO13&gt;=VLOOKUP($D13,$A$53:$F$59,3,FALSE),"ja","nein")</f>
        <v>ja</v>
      </c>
      <c r="AR13" s="116">
        <v>46.83</v>
      </c>
      <c r="AS13" s="115">
        <v>7.6</v>
      </c>
      <c r="AT13" s="115" t="str">
        <f t="shared" ref="AT13:AT22" si="15">IF(AND(AR13&gt;=VLOOKUP($D13,$A$53:$F$59,5,FALSE),AS13&gt;=VLOOKUP($D13,$A$53:$F$59,6,FALSE)),"ja","nein")</f>
        <v>nein</v>
      </c>
      <c r="AU13" s="116">
        <v>5.5949999999999998</v>
      </c>
      <c r="AV13" s="115">
        <v>1.5</v>
      </c>
      <c r="AW13" s="117" t="str">
        <f t="shared" ref="AW13:AW22" si="16">IF(AND(AU13&gt;=VLOOKUP($D13,$A$53:$F$59,5,FALSE),AV13&gt;=VLOOKUP($D13,$A$53:$F$59,6,FALSE)),"ja","nein")</f>
        <v>nein</v>
      </c>
      <c r="AX13" s="90" t="str">
        <f t="shared" ref="AX13:AX22" si="17">IF(OR(G13="ja",P13="ja",S13="ja",AE13="ja",AQ13="ja"),"ja","nein")</f>
        <v>ja</v>
      </c>
      <c r="AY13" s="101" t="str">
        <f t="shared" ref="AY13:AY22" si="18">IF(OR(J13="ja",M13="ja",V13="ja",Y13="ja",AB13="ja",AH13="ja",AK13="ja",AN13="ja",AT13="ja",AW13="ja"),"ja","nein")</f>
        <v>ja</v>
      </c>
      <c r="AZ13" s="233">
        <f>MAX($BO$3:$BO$7)+LARGE($BO$3:$BO$7,2)+MAX($BO$8:$BO$17)+LARGE($BO$8:$BO$17,2)</f>
        <v>186.33</v>
      </c>
      <c r="BA13" s="234">
        <v>1</v>
      </c>
      <c r="BD13" s="245"/>
      <c r="BE13" s="53">
        <f>IF(BF13="ja",$AF$6,0)</f>
        <v>0</v>
      </c>
      <c r="BF13" s="53" t="str">
        <f>IF($AG$6&gt;=$F$54,"ja","nein")</f>
        <v>nein</v>
      </c>
      <c r="BG13" s="53">
        <f>IF(BH13="ja",$AF$5,0)</f>
        <v>47.005000000000003</v>
      </c>
      <c r="BH13" s="53" t="str">
        <f>IF($AG$5&gt;=$F$54,"ja","nein")</f>
        <v>ja</v>
      </c>
      <c r="BI13" s="53">
        <f>IF(BJ13="ja",$AF$7,0)</f>
        <v>0</v>
      </c>
      <c r="BJ13" s="53" t="str">
        <f>IF($AG$7&gt;=$F$54,"ja","nein")</f>
        <v>nein</v>
      </c>
      <c r="BK13" s="53">
        <f>IF(BL13="ja",$AF$9,0)</f>
        <v>0</v>
      </c>
      <c r="BL13" s="53" t="str">
        <f>IF($AG$9&gt;=$F$54,"ja","nein")</f>
        <v>nein</v>
      </c>
      <c r="BM13" s="53">
        <f>IF(BN13="ja",$AF$8,0)</f>
        <v>0</v>
      </c>
      <c r="BN13" s="53" t="str">
        <f>IF($AG$8&gt;=$F$54,"ja","nein")</f>
        <v>nein</v>
      </c>
      <c r="BO13" s="53">
        <f>IF(BP13="ja",$AF$13,0)</f>
        <v>49.95</v>
      </c>
      <c r="BP13" s="53" t="str">
        <f>IF($AG$13&gt;=$F$56,"ja","nein")</f>
        <v>ja</v>
      </c>
      <c r="BQ13" s="53">
        <f>IF(BR13="ja",$AF$14,0)</f>
        <v>48.555</v>
      </c>
      <c r="BR13" s="53" t="str">
        <f>IF($AG$14&gt;=$F$55,"ja","nein")</f>
        <v>ja</v>
      </c>
      <c r="BS13" s="53">
        <f>IF(BT13="ja",$AF$16,0)</f>
        <v>0</v>
      </c>
      <c r="BT13" s="53" t="str">
        <f>IF($AG$16&gt;=$F$55,"ja","nein")</f>
        <v>nein</v>
      </c>
      <c r="BU13" s="53">
        <f>IF(BV13="ja",$AF$21,0)</f>
        <v>0</v>
      </c>
      <c r="BV13" s="53" t="str">
        <f>IF($AG$21&gt;=$F$55,"ja","nein")</f>
        <v>nein</v>
      </c>
      <c r="BW13" s="53">
        <f>IF(BX13="ja",$AF$17,0)</f>
        <v>46.844999999999999</v>
      </c>
      <c r="BX13" s="53" t="str">
        <f>IF($AG$17&gt;=$F$55,"ja","nein")</f>
        <v>ja</v>
      </c>
      <c r="BY13" s="53">
        <f>IF(BZ13="ja",$AF$15,0)</f>
        <v>48.795000000000002</v>
      </c>
      <c r="BZ13" s="53" t="str">
        <f>IF($AG$15&gt;=$F$55,"ja","nein")</f>
        <v>ja</v>
      </c>
      <c r="CA13" s="53">
        <f>IF(CB13="ja",$AF$19,0)</f>
        <v>0</v>
      </c>
      <c r="CB13" s="53" t="str">
        <f>IF($AG$19&gt;=$F$55,"ja","nein")</f>
        <v>nein</v>
      </c>
      <c r="CC13" s="53">
        <f>IF(CD13="ja",$AF$18,0)</f>
        <v>0</v>
      </c>
      <c r="CD13" s="53" t="str">
        <f>IF($AG$18&gt;=$F$56,"ja","nein")</f>
        <v>nein</v>
      </c>
      <c r="CE13" s="53">
        <f>IF(CF13="ja",$AF$22,0)</f>
        <v>0</v>
      </c>
      <c r="CF13" s="53" t="str">
        <f>IF($AG$22&gt;=$F$55,"ja","nein")</f>
        <v>nein</v>
      </c>
      <c r="CG13" s="53">
        <f>IF(CH13="ja",$AF$20,0)</f>
        <v>0</v>
      </c>
      <c r="CH13" s="53" t="str">
        <f>IF($AG$20&gt;=$F$56,"ja","nein")</f>
        <v>nein</v>
      </c>
      <c r="CI13" s="53">
        <f>IF(CJ13="ja",$AF$26,0)</f>
        <v>50.234999999999999</v>
      </c>
      <c r="CJ13" s="53" t="str">
        <f>IF($AG$26&gt;=$F$57,"ja","nein")</f>
        <v>ja</v>
      </c>
      <c r="CK13" s="53">
        <f>IF(CL13="ja",$AF$27,0)</f>
        <v>48.25</v>
      </c>
      <c r="CL13" s="53" t="str">
        <f>IF($AG$27&gt;=$F$57,"ja","nein")</f>
        <v>ja</v>
      </c>
      <c r="CM13" s="53">
        <f>IF(CN13="ja",$AF$29,0)</f>
        <v>0</v>
      </c>
      <c r="CN13" s="53" t="str">
        <f>IF($AG$29&gt;=$F$57,"ja","nein")</f>
        <v>nein</v>
      </c>
      <c r="CO13" s="53">
        <f>IF(CP13="ja",$AF$28,0)</f>
        <v>47.92</v>
      </c>
      <c r="CP13" s="53" t="str">
        <f>IF($AG$28&gt;=$F$58,"ja","nein")</f>
        <v>ja</v>
      </c>
      <c r="CQ13" s="53">
        <f>IF(CR13="ja",$AF$31,0)</f>
        <v>0</v>
      </c>
      <c r="CR13" s="53" t="str">
        <f>IF($AG$31&gt;=$F$57,"ja","nein")</f>
        <v>nein</v>
      </c>
      <c r="CS13" s="53">
        <f>IF(CT13="ja",$AF$30,0)</f>
        <v>0</v>
      </c>
      <c r="CT13" s="53" t="str">
        <f>IF($AG$30&gt;=$F$57,"ja","nein")</f>
        <v>nein</v>
      </c>
      <c r="CU13" s="53">
        <f>IF(CV13="ja",$AF$32,0)</f>
        <v>0</v>
      </c>
      <c r="CV13" s="53" t="str">
        <f>IF($AG$32&gt;=$F$57,"ja","nein")</f>
        <v>nein</v>
      </c>
      <c r="CW13" s="53">
        <f>IF(CX13="ja",$AF$34,0)</f>
        <v>0</v>
      </c>
      <c r="CX13" s="53" t="str">
        <f>IF($AG$34&gt;=$F$57,"ja","nein")</f>
        <v>nein</v>
      </c>
      <c r="CY13" s="53">
        <f>IF(CZ13="ja",$AF$33,0)</f>
        <v>0</v>
      </c>
      <c r="CZ13" s="53" t="str">
        <f>IF($AG$33&gt;=$F$58,"ja","nein")</f>
        <v>nein</v>
      </c>
      <c r="DA13" s="53">
        <f>IF(DB13="ja",$AF$38,0)</f>
        <v>47.924999999999997</v>
      </c>
      <c r="DB13" s="53" t="str">
        <f>IF($AG$38&gt;=$F$59,"ja","nein")</f>
        <v>ja</v>
      </c>
      <c r="DC13" s="53">
        <f>IF(DD13="ja",$AF$40,0)</f>
        <v>50.41</v>
      </c>
      <c r="DD13" s="53" t="str">
        <f>IF($AG$40&gt;=$F$59,"ja","nein")</f>
        <v>ja</v>
      </c>
      <c r="DE13" s="53">
        <f>IF(DF13="ja",$AF$39,0)</f>
        <v>51.08</v>
      </c>
      <c r="DF13" s="53" t="str">
        <f>IF($AG$39&gt;=$F$59,"ja","nein")</f>
        <v>ja</v>
      </c>
      <c r="DG13" s="53">
        <f>IF(DH13="ja",$AF$43,0)</f>
        <v>0</v>
      </c>
      <c r="DH13" s="53" t="str">
        <f>IF($AG$43&gt;=$F$59,"ja","nein")</f>
        <v>nein</v>
      </c>
      <c r="DI13" s="53">
        <f>IF(DJ13="ja",$AF$42,0)</f>
        <v>47.2</v>
      </c>
      <c r="DJ13" s="53" t="str">
        <f>IF($AG$42&gt;=$F$59,"ja","nein")</f>
        <v>ja</v>
      </c>
      <c r="DK13" s="53">
        <f>IF(DL13="ja",$AF$41,0)</f>
        <v>49.86</v>
      </c>
      <c r="DL13" s="53" t="str">
        <f>IF($AG$41&gt;=$F$59,"ja","nein")</f>
        <v>ja</v>
      </c>
      <c r="DM13" s="53">
        <f>IF(DN13="ja",$AF$45,0)</f>
        <v>0</v>
      </c>
      <c r="DN13" s="53" t="str">
        <f>IF($AG$45&gt;=$F$59,"ja","nein")</f>
        <v>nein</v>
      </c>
      <c r="DO13" s="53">
        <f>IF(DP13="ja",$AF$46,0)</f>
        <v>0</v>
      </c>
      <c r="DP13" s="53" t="str">
        <f>IF($AG$46&gt;=$F$59,"ja","nein")</f>
        <v>nein</v>
      </c>
      <c r="DQ13" s="53">
        <f>IF(DR13="ja",$AF$44,0)</f>
        <v>0</v>
      </c>
      <c r="DR13" s="53" t="str">
        <f>IF($AG$44&gt;=$F$59,"ja","nein")</f>
        <v>nein</v>
      </c>
      <c r="DS13" s="53">
        <f>IF(DT13="ja",$AF$47,0)</f>
        <v>0</v>
      </c>
      <c r="DT13" s="53" t="str">
        <f>IF($AG$47&gt;=$F$59,"ja","nein")</f>
        <v>nein</v>
      </c>
      <c r="DU13" s="53">
        <f>IF(DV13="ja",$AF$48,0)</f>
        <v>0</v>
      </c>
      <c r="DV13" s="53" t="str">
        <f>IF($AG$48&gt;=$F$59,"ja","nein")</f>
        <v>nein</v>
      </c>
    </row>
    <row r="14" spans="1:126" x14ac:dyDescent="0.3">
      <c r="A14" s="220" t="s">
        <v>38</v>
      </c>
      <c r="B14" s="221" t="s">
        <v>39</v>
      </c>
      <c r="C14" s="222" t="s">
        <v>15</v>
      </c>
      <c r="D14" s="223">
        <v>2008</v>
      </c>
      <c r="E14" s="38"/>
      <c r="F14" s="40"/>
      <c r="G14" s="40" t="str">
        <f t="shared" si="2"/>
        <v>nein</v>
      </c>
      <c r="H14" s="39"/>
      <c r="I14" s="40"/>
      <c r="J14" s="40" t="str">
        <f t="shared" si="3"/>
        <v>nein</v>
      </c>
      <c r="K14" s="39"/>
      <c r="L14" s="40"/>
      <c r="M14" s="83" t="str">
        <f t="shared" si="4"/>
        <v>nein</v>
      </c>
      <c r="N14" s="76">
        <v>40.92</v>
      </c>
      <c r="O14" s="41"/>
      <c r="P14" s="41" t="str">
        <f t="shared" si="5"/>
        <v>ja</v>
      </c>
      <c r="Q14" s="78">
        <v>41.255000000000003</v>
      </c>
      <c r="R14" s="41"/>
      <c r="S14" s="41" t="str">
        <f t="shared" si="6"/>
        <v>ja</v>
      </c>
      <c r="T14" s="78">
        <v>48.784999999999997</v>
      </c>
      <c r="U14" s="41">
        <v>9.1</v>
      </c>
      <c r="V14" s="41" t="str">
        <f t="shared" si="7"/>
        <v>ja</v>
      </c>
      <c r="W14" s="78">
        <v>49.445</v>
      </c>
      <c r="X14" s="41">
        <v>9.1</v>
      </c>
      <c r="Y14" s="41" t="str">
        <f t="shared" si="8"/>
        <v>ja</v>
      </c>
      <c r="Z14" s="78">
        <v>48.895000000000003</v>
      </c>
      <c r="AA14" s="41">
        <v>9.1</v>
      </c>
      <c r="AB14" s="42" t="str">
        <f t="shared" si="9"/>
        <v>ja</v>
      </c>
      <c r="AC14" s="84">
        <v>42.204999999999998</v>
      </c>
      <c r="AD14" s="85"/>
      <c r="AE14" s="85" t="str">
        <f t="shared" si="10"/>
        <v>ja</v>
      </c>
      <c r="AF14" s="86">
        <v>48.555</v>
      </c>
      <c r="AG14" s="85">
        <v>9.1</v>
      </c>
      <c r="AH14" s="85" t="str">
        <f t="shared" si="11"/>
        <v>ja</v>
      </c>
      <c r="AI14" s="86"/>
      <c r="AJ14" s="85"/>
      <c r="AK14" s="85" t="str">
        <f t="shared" si="12"/>
        <v>nein</v>
      </c>
      <c r="AL14" s="86">
        <v>49.74</v>
      </c>
      <c r="AM14" s="85">
        <v>9.1</v>
      </c>
      <c r="AN14" s="87" t="str">
        <f t="shared" si="13"/>
        <v>ja</v>
      </c>
      <c r="AO14" s="81">
        <v>40.78</v>
      </c>
      <c r="AP14" s="43"/>
      <c r="AQ14" s="43" t="str">
        <f t="shared" si="14"/>
        <v>ja</v>
      </c>
      <c r="AR14" s="82">
        <v>49.015000000000001</v>
      </c>
      <c r="AS14" s="43">
        <v>9.1</v>
      </c>
      <c r="AT14" s="43" t="str">
        <f t="shared" si="15"/>
        <v>ja</v>
      </c>
      <c r="AU14" s="82">
        <v>38.94</v>
      </c>
      <c r="AV14" s="43">
        <v>7.8</v>
      </c>
      <c r="AW14" s="44" t="str">
        <f t="shared" si="16"/>
        <v>nein</v>
      </c>
      <c r="AX14" s="91" t="str">
        <f t="shared" si="17"/>
        <v>ja</v>
      </c>
      <c r="AY14" s="99" t="str">
        <f t="shared" si="18"/>
        <v>ja</v>
      </c>
      <c r="AZ14" s="229">
        <f>MAX($BQ$3:$BQ$7)+LARGE($BQ$3:$BQ$7,2)+MAX($BQ$8:$BQ$17)+LARGE($BQ$8:$BQ$17,2)</f>
        <v>182.64500000000001</v>
      </c>
      <c r="BA14" s="230">
        <v>2</v>
      </c>
      <c r="BD14" s="245"/>
      <c r="BE14" s="53">
        <f>IF(BF14="ja",$AI$6,0)</f>
        <v>0</v>
      </c>
      <c r="BF14" s="53" t="str">
        <f>IF($AJ$6&gt;=$F$54,"ja","nein")</f>
        <v>nein</v>
      </c>
      <c r="BG14" s="53">
        <f>IF(BH14="ja",$AI$5,0)</f>
        <v>0</v>
      </c>
      <c r="BH14" s="53" t="str">
        <f>IF($AG$5&gt;=$F$54,"ja","nein")</f>
        <v>ja</v>
      </c>
      <c r="BI14" s="53">
        <f>IF(BJ14="ja",$AI$7,0)</f>
        <v>0</v>
      </c>
      <c r="BJ14" s="53" t="str">
        <f>IF($AG$7&gt;=$F$54,"ja","nein")</f>
        <v>nein</v>
      </c>
      <c r="BK14" s="53">
        <f>IF(BL14="ja",$AI$9,0)</f>
        <v>0</v>
      </c>
      <c r="BL14" s="53" t="str">
        <f>IF($AG$9&gt;=$F$54,"ja","nein")</f>
        <v>nein</v>
      </c>
      <c r="BM14" s="53">
        <f>IF(BN14="ja",$AI$8,0)</f>
        <v>0</v>
      </c>
      <c r="BN14" s="53" t="str">
        <f>IF($AG$8&gt;=$F$54,"ja","nein")</f>
        <v>nein</v>
      </c>
      <c r="BO14" s="53">
        <f>IF(BP14="ja",$AI$13,0)</f>
        <v>0</v>
      </c>
      <c r="BP14" s="53" t="str">
        <f>IF($AG$13&gt;=$F$56,"ja","nein")</f>
        <v>ja</v>
      </c>
      <c r="BQ14" s="53">
        <f>IF(BR14="ja",$AI$14,0)</f>
        <v>0</v>
      </c>
      <c r="BR14" s="53" t="str">
        <f>IF($AG$14&gt;=$F$55,"ja","nein")</f>
        <v>ja</v>
      </c>
      <c r="BS14" s="53">
        <f>IF(BT14="ja",$AI$16,0)</f>
        <v>0</v>
      </c>
      <c r="BT14" s="53" t="str">
        <f>IF($AG$16&gt;=$F$55,"ja","nein")</f>
        <v>nein</v>
      </c>
      <c r="BU14" s="53">
        <f>IF(BV14="ja",$AI$21,0)</f>
        <v>0</v>
      </c>
      <c r="BV14" s="53" t="str">
        <f>IF($AG$21&gt;=$F$55,"ja","nein")</f>
        <v>nein</v>
      </c>
      <c r="BW14" s="53">
        <f>IF(BX14="ja",$AI$17,0)</f>
        <v>0</v>
      </c>
      <c r="BX14" s="53" t="str">
        <f>IF($AG$17&gt;=$F$55,"ja","nein")</f>
        <v>ja</v>
      </c>
      <c r="BY14" s="53">
        <f>IF(BZ14="ja",$AI$15,0)</f>
        <v>0</v>
      </c>
      <c r="BZ14" s="53" t="str">
        <f>IF($AG$15&gt;=$F$55,"ja","nein")</f>
        <v>ja</v>
      </c>
      <c r="CA14" s="53">
        <f>IF(CB14="ja",$AI$19,0)</f>
        <v>0</v>
      </c>
      <c r="CB14" s="53" t="str">
        <f>IF($AG$19&gt;=$F$55,"ja","nein")</f>
        <v>nein</v>
      </c>
      <c r="CC14" s="53">
        <f>IF(CD14="ja",$AI$18,0)</f>
        <v>0</v>
      </c>
      <c r="CD14" s="53" t="str">
        <f>IF($AG$18&gt;=$F$56,"ja","nein")</f>
        <v>nein</v>
      </c>
      <c r="CE14" s="53">
        <f>IF(CF14="ja",$AI$22,0)</f>
        <v>0</v>
      </c>
      <c r="CF14" s="53" t="str">
        <f>IF($AG$22&gt;=$F$55,"ja","nein")</f>
        <v>nein</v>
      </c>
      <c r="CG14" s="53">
        <f>IF(CH14="ja",$AI$20,0)</f>
        <v>0</v>
      </c>
      <c r="CH14" s="53" t="str">
        <f>IF($AG$20&gt;=$F$56,"ja","nein")</f>
        <v>nein</v>
      </c>
      <c r="CI14" s="53">
        <f>IF(CJ14="ja",$AI$26,0)</f>
        <v>0</v>
      </c>
      <c r="CJ14" s="53" t="str">
        <f>IF($AG$26&gt;=$F$57,"ja","nein")</f>
        <v>ja</v>
      </c>
      <c r="CK14" s="53">
        <f>IF(CL14="ja",$AI$27,0)</f>
        <v>0</v>
      </c>
      <c r="CL14" s="53" t="str">
        <f>IF($AG$27&gt;=$F$57,"ja","nein")</f>
        <v>ja</v>
      </c>
      <c r="CM14" s="53">
        <f>IF(CN14="ja",$AI$29,0)</f>
        <v>0</v>
      </c>
      <c r="CN14" s="53" t="str">
        <f>IF($AG$29&gt;=$F$57,"ja","nein")</f>
        <v>nein</v>
      </c>
      <c r="CO14" s="53">
        <f>IF(CP14="ja",$AI$28,0)</f>
        <v>0</v>
      </c>
      <c r="CP14" s="53" t="str">
        <f>IF($AG$28&gt;=$F$58,"ja","nein")</f>
        <v>ja</v>
      </c>
      <c r="CQ14" s="53">
        <f>IF(CR14="ja",$AI$31,0)</f>
        <v>0</v>
      </c>
      <c r="CR14" s="53" t="str">
        <f>IF($AG$31&gt;=$F$57,"ja","nein")</f>
        <v>nein</v>
      </c>
      <c r="CS14" s="53">
        <f>IF(CT14="ja",$AI$30,0)</f>
        <v>0</v>
      </c>
      <c r="CT14" s="53" t="str">
        <f>IF($AG$30&gt;=$F$57,"ja","nein")</f>
        <v>nein</v>
      </c>
      <c r="CU14" s="53">
        <f>IF(CV14="ja",$AI$32,0)</f>
        <v>0</v>
      </c>
      <c r="CV14" s="53" t="str">
        <f>IF($AG$32&gt;=$F$57,"ja","nein")</f>
        <v>nein</v>
      </c>
      <c r="CW14" s="53">
        <f>IF(CX14="ja",$AI$34,0)</f>
        <v>0</v>
      </c>
      <c r="CX14" s="53" t="str">
        <f>IF($AG$34&gt;=$F$57,"ja","nein")</f>
        <v>nein</v>
      </c>
      <c r="CY14" s="53">
        <f>IF(CZ14="ja",$AI$33,0)</f>
        <v>0</v>
      </c>
      <c r="CZ14" s="53" t="str">
        <f>IF($AG$33&gt;=$F$58,"ja","nein")</f>
        <v>nein</v>
      </c>
      <c r="DA14" s="53">
        <f>IF(DB14="ja",$AI$38,0)</f>
        <v>48.975000000000001</v>
      </c>
      <c r="DB14" s="53" t="str">
        <f>IF($AG$38&gt;=$F$59,"ja","nein")</f>
        <v>ja</v>
      </c>
      <c r="DC14" s="53">
        <f>IF(DD14="ja",$AI$40,0)</f>
        <v>49.71</v>
      </c>
      <c r="DD14" s="53" t="str">
        <f>IF($AG$40&gt;=$F$59,"ja","nein")</f>
        <v>ja</v>
      </c>
      <c r="DE14" s="53">
        <f>IF(DF14="ja",$AI$39,0)</f>
        <v>0</v>
      </c>
      <c r="DF14" s="53" t="str">
        <f>IF($AG$39&gt;=$F$59,"ja","nein")</f>
        <v>ja</v>
      </c>
      <c r="DG14" s="53">
        <f>IF(DH14="ja",$AI$43,0)</f>
        <v>0</v>
      </c>
      <c r="DH14" s="53" t="str">
        <f>IF($AG$43&gt;=$F$59,"ja","nein")</f>
        <v>nein</v>
      </c>
      <c r="DI14" s="53">
        <f>IF(DJ14="ja",$AI$42,0)</f>
        <v>49.494999999999997</v>
      </c>
      <c r="DJ14" s="53" t="str">
        <f>IF($AG$42&gt;=$F$59,"ja","nein")</f>
        <v>ja</v>
      </c>
      <c r="DK14" s="53">
        <f>IF(DL14="ja",$AI$41,0)</f>
        <v>50.45</v>
      </c>
      <c r="DL14" s="53" t="str">
        <f>IF($AG$41&gt;=$F$59,"ja","nein")</f>
        <v>ja</v>
      </c>
      <c r="DM14" s="53">
        <f>IF(DN14="ja",$AI$45,0)</f>
        <v>0</v>
      </c>
      <c r="DN14" s="53" t="str">
        <f>IF($AG$45&gt;=$F$59,"ja","nein")</f>
        <v>nein</v>
      </c>
      <c r="DO14" s="53">
        <f>IF(DP14="ja",$AI$46,0)</f>
        <v>0</v>
      </c>
      <c r="DP14" s="53" t="str">
        <f>IF($AG$46&gt;=$F$59,"ja","nein")</f>
        <v>nein</v>
      </c>
      <c r="DQ14" s="53">
        <f>IF(DR14="ja",$AI$44,0)</f>
        <v>0</v>
      </c>
      <c r="DR14" s="53" t="str">
        <f>IF($AG$44&gt;=$F$59,"ja","nein")</f>
        <v>nein</v>
      </c>
      <c r="DS14" s="53">
        <f>IF(DT14="ja",$AI$47,0)</f>
        <v>0</v>
      </c>
      <c r="DT14" s="53" t="str">
        <f>IF($AG$47&gt;=$F$59,"ja","nein")</f>
        <v>nein</v>
      </c>
      <c r="DU14" s="53">
        <f>IF(DV14="ja",$AI$48,0)</f>
        <v>0</v>
      </c>
      <c r="DV14" s="53" t="str">
        <f>IF($AG$48&gt;=$F$59,"ja","nein")</f>
        <v>nein</v>
      </c>
    </row>
    <row r="15" spans="1:126" x14ac:dyDescent="0.3">
      <c r="A15" s="220" t="s">
        <v>27</v>
      </c>
      <c r="B15" s="221" t="s">
        <v>28</v>
      </c>
      <c r="C15" s="222" t="s">
        <v>29</v>
      </c>
      <c r="D15" s="223">
        <v>2008</v>
      </c>
      <c r="E15" s="38">
        <v>39.284999999999997</v>
      </c>
      <c r="F15" s="40"/>
      <c r="G15" s="40" t="str">
        <f t="shared" si="2"/>
        <v>nein</v>
      </c>
      <c r="H15" s="39">
        <v>45.145000000000003</v>
      </c>
      <c r="I15" s="40">
        <v>8.8000000000000007</v>
      </c>
      <c r="J15" s="40" t="str">
        <f t="shared" si="3"/>
        <v>nein</v>
      </c>
      <c r="K15" s="39">
        <v>45.424999999999997</v>
      </c>
      <c r="L15" s="40">
        <v>8.8000000000000007</v>
      </c>
      <c r="M15" s="83" t="str">
        <f t="shared" si="4"/>
        <v>nein</v>
      </c>
      <c r="N15" s="76">
        <v>40.344999999999999</v>
      </c>
      <c r="O15" s="41"/>
      <c r="P15" s="41" t="str">
        <f t="shared" si="5"/>
        <v>nein</v>
      </c>
      <c r="Q15" s="78">
        <v>40.295000000000002</v>
      </c>
      <c r="R15" s="41"/>
      <c r="S15" s="41" t="str">
        <f t="shared" si="6"/>
        <v>nein</v>
      </c>
      <c r="T15" s="78">
        <v>14.525</v>
      </c>
      <c r="U15" s="41">
        <v>3.5</v>
      </c>
      <c r="V15" s="41" t="str">
        <f t="shared" si="7"/>
        <v>nein</v>
      </c>
      <c r="W15" s="78">
        <v>46.69</v>
      </c>
      <c r="X15" s="41">
        <v>8.8000000000000007</v>
      </c>
      <c r="Y15" s="41" t="str">
        <f t="shared" si="8"/>
        <v>nein</v>
      </c>
      <c r="Z15" s="78">
        <v>45.52</v>
      </c>
      <c r="AA15" s="41">
        <v>8.8000000000000007</v>
      </c>
      <c r="AB15" s="42" t="str">
        <f t="shared" si="9"/>
        <v>nein</v>
      </c>
      <c r="AC15" s="84">
        <v>41.61</v>
      </c>
      <c r="AD15" s="85"/>
      <c r="AE15" s="85" t="str">
        <f t="shared" si="10"/>
        <v>ja</v>
      </c>
      <c r="AF15" s="86">
        <v>48.795000000000002</v>
      </c>
      <c r="AG15" s="85">
        <v>8.8000000000000007</v>
      </c>
      <c r="AH15" s="85" t="str">
        <f t="shared" si="11"/>
        <v>ja</v>
      </c>
      <c r="AI15" s="86"/>
      <c r="AJ15" s="85"/>
      <c r="AK15" s="85" t="str">
        <f t="shared" si="12"/>
        <v>nein</v>
      </c>
      <c r="AL15" s="86">
        <v>47.44</v>
      </c>
      <c r="AM15" s="85">
        <v>8.8000000000000007</v>
      </c>
      <c r="AN15" s="87" t="str">
        <f t="shared" si="13"/>
        <v>ja</v>
      </c>
      <c r="AO15" s="81">
        <v>39.884999999999998</v>
      </c>
      <c r="AP15" s="43"/>
      <c r="AQ15" s="43" t="str">
        <f t="shared" si="14"/>
        <v>nein</v>
      </c>
      <c r="AR15" s="82">
        <v>47.36</v>
      </c>
      <c r="AS15" s="43">
        <v>8.6</v>
      </c>
      <c r="AT15" s="43" t="str">
        <f t="shared" si="15"/>
        <v>nein</v>
      </c>
      <c r="AU15" s="82">
        <v>48.1</v>
      </c>
      <c r="AV15" s="43">
        <v>8.6</v>
      </c>
      <c r="AW15" s="44" t="str">
        <f t="shared" si="16"/>
        <v>nein</v>
      </c>
      <c r="AX15" s="91" t="str">
        <f>IF(OR(G15="ja",P15="ja",S15="ja",AE15="ja",AQ15="ja"),"ja","nein")</f>
        <v>ja</v>
      </c>
      <c r="AY15" s="99" t="str">
        <f t="shared" si="18"/>
        <v>ja</v>
      </c>
      <c r="AZ15" s="229">
        <f>MAX($BY$3:$BY$7)+LARGE($BY$3:$BY$7,2)+MAX($BY$8:$BY$17)+LARGE($BY$8:$BY$17,2)</f>
        <v>178.19</v>
      </c>
      <c r="BA15" s="230">
        <v>3</v>
      </c>
      <c r="BD15" s="245"/>
      <c r="BE15" s="53">
        <f>IF(BF15="ja",$AL$6,0)</f>
        <v>0</v>
      </c>
      <c r="BF15" s="53" t="str">
        <f>IF($AM$6&gt;=$F$54,"ja","nein")</f>
        <v>nein</v>
      </c>
      <c r="BG15" s="53">
        <f>IF(BH15="ja",$AL$5,0)</f>
        <v>47.935000000000002</v>
      </c>
      <c r="BH15" s="53" t="str">
        <f>IF($AM$5&gt;=$F$54,"ja","nein")</f>
        <v>ja</v>
      </c>
      <c r="BI15" s="53">
        <f>IF(BJ15="ja",$AL$7,0)</f>
        <v>0</v>
      </c>
      <c r="BJ15" s="53" t="str">
        <f>IF($AM$7&gt;=$F$54,"ja","nein")</f>
        <v>nein</v>
      </c>
      <c r="BK15" s="53">
        <f>IF(BL15="ja",$AL$9,0)</f>
        <v>0</v>
      </c>
      <c r="BL15" s="53" t="str">
        <f>IF($AM$9&gt;=$F$54,"ja","nein")</f>
        <v>nein</v>
      </c>
      <c r="BM15" s="53">
        <f>IF(BN15="ja",$AL$8,0)</f>
        <v>0</v>
      </c>
      <c r="BN15" s="53" t="str">
        <f>IF($AM$8&gt;=$F$54,"ja","nein")</f>
        <v>nein</v>
      </c>
      <c r="BO15" s="53">
        <f>IF(BP15="ja",$AL$13,0)</f>
        <v>50.125</v>
      </c>
      <c r="BP15" s="53" t="str">
        <f>IF($AM$13&gt;=$F$56,"ja","nein")</f>
        <v>ja</v>
      </c>
      <c r="BQ15" s="53">
        <f>IF(BR15="ja",$AL$14,0)</f>
        <v>49.74</v>
      </c>
      <c r="BR15" s="53" t="str">
        <f>IF($AM$14&gt;=$F$55,"ja","nein")</f>
        <v>ja</v>
      </c>
      <c r="BS15" s="53">
        <f>IF(BT15="ja",$AL$16,0)</f>
        <v>46.704999999999998</v>
      </c>
      <c r="BT15" s="53" t="str">
        <f>IF($AM$16&gt;=$F$55,"ja","nein")</f>
        <v>ja</v>
      </c>
      <c r="BU15" s="53">
        <f>IF(BV15="ja",$AL$21,0)</f>
        <v>0</v>
      </c>
      <c r="BV15" s="53" t="str">
        <f>IF($AM$21&gt;=$F$55,"ja","nein")</f>
        <v>nein</v>
      </c>
      <c r="BW15" s="53">
        <f>IF(BX15="ja",$AL$17,0)</f>
        <v>46.77</v>
      </c>
      <c r="BX15" s="53" t="str">
        <f>IF($AM$17&gt;=$F$55,"ja","nein")</f>
        <v>ja</v>
      </c>
      <c r="BY15" s="53">
        <f>IF(BZ15="ja",$AL$15,0)</f>
        <v>47.44</v>
      </c>
      <c r="BZ15" s="53" t="str">
        <f>IF($AM$15&gt;=$F$55,"ja","nein")</f>
        <v>ja</v>
      </c>
      <c r="CA15" s="53">
        <f>IF(CB15="ja",$AL$19,0)</f>
        <v>0</v>
      </c>
      <c r="CB15" s="53" t="str">
        <f>IF($AM$19&gt;=$F$55,"ja","nein")</f>
        <v>nein</v>
      </c>
      <c r="CC15" s="53">
        <f>IF(CD15="ja",$AL$18,0)</f>
        <v>0</v>
      </c>
      <c r="CD15" s="53" t="str">
        <f>IF($AM$18&gt;=$F$56,"ja","nein")</f>
        <v>nein</v>
      </c>
      <c r="CE15" s="53">
        <f>IF(CF15="ja",$AL$22,0)</f>
        <v>0</v>
      </c>
      <c r="CF15" s="53" t="str">
        <f>IF($AM$22&gt;=$F$55,"ja","nein")</f>
        <v>nein</v>
      </c>
      <c r="CG15" s="53">
        <f>IF(CH15="ja",$AL$20,0)</f>
        <v>0</v>
      </c>
      <c r="CH15" s="53" t="str">
        <f>IF($AM$20&gt;=$F$56,"ja","nein")</f>
        <v>nein</v>
      </c>
      <c r="CI15" s="53">
        <f>IF(CJ15="ja",$AL$26,0)</f>
        <v>0</v>
      </c>
      <c r="CJ15" s="53" t="str">
        <f>IF($AM$26&gt;=$F$57,"ja","nein")</f>
        <v>nein</v>
      </c>
      <c r="CK15" s="53">
        <f>IF(CL15="ja",$AL$27,0)</f>
        <v>0</v>
      </c>
      <c r="CL15" s="53" t="str">
        <f>IF($AM$27&gt;=$F$57,"ja","nein")</f>
        <v>nein</v>
      </c>
      <c r="CM15" s="53">
        <f>IF(CN15="ja",$AL$29,0)</f>
        <v>0</v>
      </c>
      <c r="CN15" s="53" t="str">
        <f>IF($AM$29&gt;=$F$57,"ja","nein")</f>
        <v>nein</v>
      </c>
      <c r="CO15" s="53">
        <f>IF(CP15="ja",$AL$28,0)</f>
        <v>0</v>
      </c>
      <c r="CP15" s="53" t="str">
        <f>IF($AM$28&gt;=$F$58,"ja","nein")</f>
        <v>nein</v>
      </c>
      <c r="CQ15" s="53">
        <f>IF(CR15="ja",$AL$31,0)</f>
        <v>0</v>
      </c>
      <c r="CR15" s="53" t="str">
        <f>IF($AM$31&gt;=$F$57,"ja","nein")</f>
        <v>nein</v>
      </c>
      <c r="CS15" s="53">
        <f>IF(CT15="ja",$AL$30,0)</f>
        <v>0</v>
      </c>
      <c r="CT15" s="53" t="str">
        <f>IF($AM$30&gt;=$F$57,"ja","nein")</f>
        <v>nein</v>
      </c>
      <c r="CU15" s="53">
        <f>IF(CV15="ja",$AL$32,0)</f>
        <v>0</v>
      </c>
      <c r="CV15" s="53" t="str">
        <f>IF($AM$32&gt;=$F$57,"ja","nein")</f>
        <v>nein</v>
      </c>
      <c r="CW15" s="53">
        <f>IF(CX15="ja",$AL$34,0)</f>
        <v>0</v>
      </c>
      <c r="CX15" s="53" t="str">
        <f>IF($AM$34&gt;=$F$57,"ja","nein")</f>
        <v>nein</v>
      </c>
      <c r="CY15" s="53">
        <f>IF(CZ15="ja",$AL$33,0)</f>
        <v>0</v>
      </c>
      <c r="CZ15" s="53" t="str">
        <f>IF($AM$33&gt;=$F$58,"ja","nein")</f>
        <v>nein</v>
      </c>
      <c r="DA15" s="53">
        <f>IF(DB15="ja",$AL$38,0)</f>
        <v>50.954999999999998</v>
      </c>
      <c r="DB15" s="53" t="str">
        <f>IF($AM$38&gt;=$F$59,"ja","nein")</f>
        <v>ja</v>
      </c>
      <c r="DC15" s="53">
        <f>IF(DD15="ja",$AL$40,0)</f>
        <v>50.034999999999997</v>
      </c>
      <c r="DD15" s="53" t="str">
        <f>IF($AM$40&gt;=$F$59,"ja","nein")</f>
        <v>ja</v>
      </c>
      <c r="DE15" s="53">
        <f>IF(DF15="ja",$AL$39,0)</f>
        <v>50.69</v>
      </c>
      <c r="DF15" s="53" t="str">
        <f>IF($AM$39&gt;=$F$59,"ja","nein")</f>
        <v>ja</v>
      </c>
      <c r="DG15" s="53">
        <f>IF(DH15="ja",$AL$43,0)</f>
        <v>0</v>
      </c>
      <c r="DH15" s="53" t="str">
        <f>IF($AM$43&gt;=$F$59,"ja","nein")</f>
        <v>nein</v>
      </c>
      <c r="DI15" s="53">
        <f>IF(DJ15="ja",$AL$42,0)</f>
        <v>49.805</v>
      </c>
      <c r="DJ15" s="53" t="str">
        <f>IF($AM$42&gt;=$F$59,"ja","nein")</f>
        <v>ja</v>
      </c>
      <c r="DK15" s="53">
        <f>IF(DL15="ja",$AL$41,0)</f>
        <v>49.594999999999999</v>
      </c>
      <c r="DL15" s="53" t="str">
        <f>IF($AM$41&gt;=$F$59,"ja","nein")</f>
        <v>ja</v>
      </c>
      <c r="DM15" s="53">
        <f>IF(DN15="ja",$AL$45,0)</f>
        <v>0</v>
      </c>
      <c r="DN15" s="53" t="str">
        <f>IF($AM$45&gt;=$F$59,"ja","nein")</f>
        <v>nein</v>
      </c>
      <c r="DO15" s="53">
        <f>IF(DP15="ja",$AL$46,0)</f>
        <v>0</v>
      </c>
      <c r="DP15" s="53" t="str">
        <f>IF($AM$46&gt;=$F$59,"ja","nein")</f>
        <v>nein</v>
      </c>
      <c r="DQ15" s="53">
        <f>IF(DR15="ja",$AL$44,0)</f>
        <v>0</v>
      </c>
      <c r="DR15" s="53" t="str">
        <f>IF($AM$44&gt;=$F$59,"ja","nein")</f>
        <v>nein</v>
      </c>
      <c r="DS15" s="53">
        <f>IF(DT15="ja",$AL$47,0)</f>
        <v>0</v>
      </c>
      <c r="DT15" s="53" t="str">
        <f>IF($AM$47&gt;=$F$59,"ja","nein")</f>
        <v>nein</v>
      </c>
      <c r="DU15" s="53">
        <f>IF(DV15="ja",$AL$48,0)</f>
        <v>0</v>
      </c>
      <c r="DV15" s="53" t="str">
        <f>IF($AM$48&gt;=$F$59,"ja","nein")</f>
        <v>nein</v>
      </c>
    </row>
    <row r="16" spans="1:126" x14ac:dyDescent="0.3">
      <c r="A16" s="220" t="s">
        <v>30</v>
      </c>
      <c r="B16" s="221" t="s">
        <v>31</v>
      </c>
      <c r="C16" s="222" t="s">
        <v>15</v>
      </c>
      <c r="D16" s="223">
        <v>2008</v>
      </c>
      <c r="E16" s="38">
        <v>39.5</v>
      </c>
      <c r="F16" s="40"/>
      <c r="G16" s="40" t="str">
        <f t="shared" si="2"/>
        <v>nein</v>
      </c>
      <c r="H16" s="39">
        <v>45.85</v>
      </c>
      <c r="I16" s="40">
        <v>8.1999999999999993</v>
      </c>
      <c r="J16" s="40" t="str">
        <f t="shared" si="3"/>
        <v>nein</v>
      </c>
      <c r="K16" s="39">
        <v>46.1</v>
      </c>
      <c r="L16" s="40">
        <v>8.1999999999999993</v>
      </c>
      <c r="M16" s="83" t="str">
        <f t="shared" si="4"/>
        <v>nein</v>
      </c>
      <c r="N16" s="76">
        <v>40.994999999999997</v>
      </c>
      <c r="O16" s="41"/>
      <c r="P16" s="41" t="str">
        <f t="shared" si="5"/>
        <v>ja</v>
      </c>
      <c r="Q16" s="78">
        <v>41.16</v>
      </c>
      <c r="R16" s="41"/>
      <c r="S16" s="41" t="str">
        <f t="shared" si="6"/>
        <v>ja</v>
      </c>
      <c r="T16" s="78">
        <v>47.04</v>
      </c>
      <c r="U16" s="41">
        <v>8.3000000000000007</v>
      </c>
      <c r="V16" s="41" t="str">
        <f t="shared" si="7"/>
        <v>nein</v>
      </c>
      <c r="W16" s="78">
        <v>47.424999999999997</v>
      </c>
      <c r="X16" s="41">
        <v>8.8000000000000007</v>
      </c>
      <c r="Y16" s="41" t="str">
        <f t="shared" si="8"/>
        <v>ja</v>
      </c>
      <c r="Z16" s="78">
        <v>46.91</v>
      </c>
      <c r="AA16" s="41">
        <v>8.8000000000000007</v>
      </c>
      <c r="AB16" s="42" t="str">
        <f t="shared" si="9"/>
        <v>nein</v>
      </c>
      <c r="AC16" s="84">
        <v>41.01</v>
      </c>
      <c r="AD16" s="85"/>
      <c r="AE16" s="85" t="str">
        <f t="shared" si="10"/>
        <v>ja</v>
      </c>
      <c r="AF16" s="86">
        <v>47.305</v>
      </c>
      <c r="AG16" s="85">
        <v>8.6</v>
      </c>
      <c r="AH16" s="85" t="str">
        <f t="shared" si="11"/>
        <v>nein</v>
      </c>
      <c r="AI16" s="86"/>
      <c r="AJ16" s="85"/>
      <c r="AK16" s="85" t="str">
        <f t="shared" si="12"/>
        <v>nein</v>
      </c>
      <c r="AL16" s="86">
        <v>46.704999999999998</v>
      </c>
      <c r="AM16" s="85">
        <v>8.8000000000000007</v>
      </c>
      <c r="AN16" s="87" t="str">
        <f t="shared" si="13"/>
        <v>nein</v>
      </c>
      <c r="AO16" s="81">
        <v>41.585000000000001</v>
      </c>
      <c r="AP16" s="43"/>
      <c r="AQ16" s="43" t="str">
        <f t="shared" si="14"/>
        <v>ja</v>
      </c>
      <c r="AR16" s="82">
        <v>44.83</v>
      </c>
      <c r="AS16" s="43">
        <v>8.8000000000000007</v>
      </c>
      <c r="AT16" s="43" t="str">
        <f t="shared" si="15"/>
        <v>nein</v>
      </c>
      <c r="AU16" s="82">
        <v>46.93</v>
      </c>
      <c r="AV16" s="43">
        <v>8</v>
      </c>
      <c r="AW16" s="44" t="str">
        <f t="shared" si="16"/>
        <v>nein</v>
      </c>
      <c r="AX16" s="91" t="str">
        <f t="shared" si="17"/>
        <v>ja</v>
      </c>
      <c r="AY16" s="99" t="str">
        <f t="shared" si="18"/>
        <v>ja</v>
      </c>
      <c r="AZ16" s="229">
        <f>MAX($BS$3:$BS$7)+LARGE($BS$3:$BS$7,2)+MAX($BS$8:$BS$17)+LARGE($BS$8:$BS$17,2)</f>
        <v>177.08</v>
      </c>
      <c r="BA16" s="230">
        <v>4</v>
      </c>
      <c r="BD16" s="245"/>
      <c r="BE16" s="53">
        <f>IF(BF16="ja",$AR$6,0)</f>
        <v>0</v>
      </c>
      <c r="BF16" s="53" t="str">
        <f>IF($AS$6&gt;=$F$54,"ja","nein")</f>
        <v>nein</v>
      </c>
      <c r="BG16" s="53">
        <f>IF(BH16="ja",$AR$5,0)</f>
        <v>47.354999999999997</v>
      </c>
      <c r="BH16" s="53" t="str">
        <f>IF($AS$5&gt;=$F$54,"ja","nein")</f>
        <v>ja</v>
      </c>
      <c r="BI16" s="53">
        <f>IF(BJ16="ja",$AR$7,0)</f>
        <v>0</v>
      </c>
      <c r="BJ16" s="53" t="str">
        <f>IF($AS$7&gt;=$F$54,"ja","nein")</f>
        <v>nein</v>
      </c>
      <c r="BK16" s="53">
        <f>IF(BL16="ja",$AR$9,0)</f>
        <v>0</v>
      </c>
      <c r="BL16" s="53" t="str">
        <f>IF($AS$9&gt;=$F$54,"ja","nein")</f>
        <v>nein</v>
      </c>
      <c r="BM16" s="53">
        <f>IF(BN16="ja",$AR$8,0)</f>
        <v>0</v>
      </c>
      <c r="BN16" s="53" t="str">
        <f>IF($AS$8&gt;=$F$54,"ja","nein")</f>
        <v>nein</v>
      </c>
      <c r="BO16" s="53">
        <f>IF(BP16="ja",$AR$13,0)</f>
        <v>0</v>
      </c>
      <c r="BP16" s="53" t="str">
        <f>IF($AS$13&gt;=$F$56,"ja","nein")</f>
        <v>nein</v>
      </c>
      <c r="BQ16" s="53">
        <f>IF(BR16="ja",$AR$14,0)</f>
        <v>49.015000000000001</v>
      </c>
      <c r="BR16" s="53" t="str">
        <f>IF($AS$14&gt;=$F$55,"ja","nein")</f>
        <v>ja</v>
      </c>
      <c r="BS16" s="53">
        <f>IF(BT16="ja",$AR$16,0)</f>
        <v>44.83</v>
      </c>
      <c r="BT16" s="53" t="str">
        <f>IF($AS$16&gt;=$F$55,"ja","nein")</f>
        <v>ja</v>
      </c>
      <c r="BU16" s="53">
        <f>IF(BV16="ja",$AR$21,0)</f>
        <v>0</v>
      </c>
      <c r="BV16" s="53" t="str">
        <f>IF($AS$21&gt;=$F$55,"ja","nein")</f>
        <v>nein</v>
      </c>
      <c r="BW16" s="53">
        <f>IF(BX16="ja",$AR$17,0)</f>
        <v>0</v>
      </c>
      <c r="BX16" s="53" t="str">
        <f>IF($AS$17&gt;=$F$55,"ja","nein")</f>
        <v>nein</v>
      </c>
      <c r="BY16" s="53">
        <f>IF(BZ16="ja",$AR$15,0)</f>
        <v>0</v>
      </c>
      <c r="BZ16" s="53" t="str">
        <f>IF($AS$15&gt;=$F$55,"ja","nein")</f>
        <v>nein</v>
      </c>
      <c r="CA16" s="53">
        <f>IF(CB16="ja",$AR$19,0)</f>
        <v>0</v>
      </c>
      <c r="CB16" s="53" t="str">
        <f>IF($AS$19&gt;=$F$55,"ja","nein")</f>
        <v>nein</v>
      </c>
      <c r="CC16" s="53">
        <f>IF(CD16="ja",$AR$18,0)</f>
        <v>0</v>
      </c>
      <c r="CD16" s="53" t="str">
        <f>IF($AS$18&gt;=$F$56,"ja","nein")</f>
        <v>nein</v>
      </c>
      <c r="CE16" s="53">
        <f>IF(CF16="ja",$AR$22,0)</f>
        <v>0</v>
      </c>
      <c r="CF16" s="53" t="str">
        <f>IF($AS$22&gt;=$F$55,"ja","nein")</f>
        <v>nein</v>
      </c>
      <c r="CG16" s="53">
        <f>IF(CH16="ja",$AR$20,0)</f>
        <v>0</v>
      </c>
      <c r="CH16" s="53" t="str">
        <f>IF($AS$20&gt;=$F$56,"ja","nein")</f>
        <v>nein</v>
      </c>
      <c r="CI16" s="53">
        <f>IF(CJ16="ja",$AR$26,0)</f>
        <v>49.3</v>
      </c>
      <c r="CJ16" s="53" t="str">
        <f>IF($AS$26&gt;=$F$57,"ja","nein")</f>
        <v>ja</v>
      </c>
      <c r="CK16" s="53">
        <f>IF(CL16="ja",$AR$27,0)</f>
        <v>49.04</v>
      </c>
      <c r="CL16" s="53" t="str">
        <f>IF($AS$27&gt;=$F$57,"ja","nein")</f>
        <v>ja</v>
      </c>
      <c r="CM16" s="53">
        <f>IF(CN16="ja",$AR$29,0)</f>
        <v>46.47</v>
      </c>
      <c r="CN16" s="53" t="str">
        <f>IF($AS$29&gt;=$F$57,"ja","nein")</f>
        <v>ja</v>
      </c>
      <c r="CO16" s="53">
        <f>IF(CP16="ja",$AR$28,0)</f>
        <v>49.155000000000001</v>
      </c>
      <c r="CP16" s="53" t="str">
        <f>IF($AS$28&gt;=$F$58,"ja","nein")</f>
        <v>ja</v>
      </c>
      <c r="CQ16" s="53">
        <f>IF(CR16="ja",$AR$31,0)</f>
        <v>0</v>
      </c>
      <c r="CR16" s="53" t="str">
        <f>IF($AS$31&gt;=$F$57,"ja","nein")</f>
        <v>nein</v>
      </c>
      <c r="CS16" s="53">
        <f>IF(CT16="ja",$AR$30,0)</f>
        <v>47.98</v>
      </c>
      <c r="CT16" s="53" t="str">
        <f>IF($AS$30&gt;=$F$57,"ja","nein")</f>
        <v>ja</v>
      </c>
      <c r="CU16" s="53">
        <f>IF(CV16="ja",$AR$32,0)</f>
        <v>0</v>
      </c>
      <c r="CV16" s="53" t="str">
        <f>IF($AS$32&gt;=$F$57,"ja","nein")</f>
        <v>nein</v>
      </c>
      <c r="CW16" s="53">
        <f>IF(CX16="ja",$AR$34,0)</f>
        <v>0</v>
      </c>
      <c r="CX16" s="53" t="str">
        <f>IF($AS$34&gt;=$F$57,"ja","nein")</f>
        <v>nein</v>
      </c>
      <c r="CY16" s="53">
        <f>IF(CZ16="ja",$AR$33,0)</f>
        <v>0</v>
      </c>
      <c r="CZ16" s="53" t="str">
        <f>IF($AS$33&gt;=$F$58,"ja","nein")</f>
        <v>nein</v>
      </c>
      <c r="DA16" s="53">
        <f>IF(DB16="ja",$AR$38,0)</f>
        <v>50.84</v>
      </c>
      <c r="DB16" s="53" t="str">
        <f>IF($AS$38&gt;=$F$59,"ja","nein")</f>
        <v>ja</v>
      </c>
      <c r="DC16" s="53">
        <f>IF(DD16="ja",$AR$40,0)</f>
        <v>50.27</v>
      </c>
      <c r="DD16" s="53" t="str">
        <f>IF($AS$40&gt;=$F$59,"ja","nein")</f>
        <v>ja</v>
      </c>
      <c r="DE16" s="53">
        <f>IF(DF16="ja",$AR$39,0)</f>
        <v>0</v>
      </c>
      <c r="DF16" s="53" t="str">
        <f>IF($AS$39&gt;=$F$59,"ja","nein")</f>
        <v>nein</v>
      </c>
      <c r="DG16" s="53">
        <f>IF(DH16="ja",$AR$43,0)</f>
        <v>49.12</v>
      </c>
      <c r="DH16" s="53" t="str">
        <f>IF($AS$43&gt;=$F$59,"ja","nein")</f>
        <v>ja</v>
      </c>
      <c r="DI16" s="53">
        <f>IF(DJ16="ja",$AR$42,0)</f>
        <v>49.564999999999998</v>
      </c>
      <c r="DJ16" s="53" t="str">
        <f>IF($AS$42&gt;=$F$59,"ja","nein")</f>
        <v>ja</v>
      </c>
      <c r="DK16" s="53">
        <f>IF(DL16="ja",$AR$41,0)</f>
        <v>50.45</v>
      </c>
      <c r="DL16" s="53" t="str">
        <f>IF($AS$41&gt;=$F$59,"ja","nein")</f>
        <v>ja</v>
      </c>
      <c r="DM16" s="53">
        <f>IF(DN16="ja",$AR$45,0)</f>
        <v>0</v>
      </c>
      <c r="DN16" s="53" t="str">
        <f>IF($AS$45&gt;=$F$59,"ja","nein")</f>
        <v>nein</v>
      </c>
      <c r="DO16" s="53">
        <f>IF(DP16="ja",$AR$46,0)</f>
        <v>0</v>
      </c>
      <c r="DP16" s="53" t="str">
        <f>IF($AS$46&gt;=$F$59,"ja","nein")</f>
        <v>nein</v>
      </c>
      <c r="DQ16" s="53">
        <f>IF(DR16="ja",$AR$44,0)</f>
        <v>49.54</v>
      </c>
      <c r="DR16" s="53" t="str">
        <f>IF($AS$44&gt;=$F$59,"ja","nein")</f>
        <v>ja</v>
      </c>
      <c r="DS16" s="53">
        <f>IF(DT16="ja",$AR$47,0)</f>
        <v>0</v>
      </c>
      <c r="DT16" s="53" t="str">
        <f>IF($AS$47&gt;=$F$59,"ja","nein")</f>
        <v>nein</v>
      </c>
      <c r="DU16" s="53">
        <f>IF(DV16="ja",$AR$48,0)</f>
        <v>0</v>
      </c>
      <c r="DV16" s="53" t="str">
        <f>IF($AS$48&gt;=$F$59,"ja","nein")</f>
        <v>nein</v>
      </c>
    </row>
    <row r="17" spans="1:126" x14ac:dyDescent="0.3">
      <c r="A17" s="35" t="s">
        <v>32</v>
      </c>
      <c r="B17" s="36" t="s">
        <v>33</v>
      </c>
      <c r="C17" s="37" t="s">
        <v>34</v>
      </c>
      <c r="D17" s="144">
        <v>2008</v>
      </c>
      <c r="E17" s="38">
        <v>38.204999999999998</v>
      </c>
      <c r="F17" s="40"/>
      <c r="G17" s="40" t="str">
        <f t="shared" si="2"/>
        <v>nein</v>
      </c>
      <c r="H17" s="39">
        <v>45.26</v>
      </c>
      <c r="I17" s="40">
        <v>8.9</v>
      </c>
      <c r="J17" s="40" t="str">
        <f t="shared" si="3"/>
        <v>nein</v>
      </c>
      <c r="K17" s="39">
        <v>46.52</v>
      </c>
      <c r="L17" s="40">
        <v>8.9</v>
      </c>
      <c r="M17" s="83" t="str">
        <f t="shared" si="4"/>
        <v>nein</v>
      </c>
      <c r="N17" s="76">
        <v>39.814999999999998</v>
      </c>
      <c r="O17" s="41"/>
      <c r="P17" s="41" t="str">
        <f t="shared" si="5"/>
        <v>nein</v>
      </c>
      <c r="Q17" s="78">
        <v>39.96</v>
      </c>
      <c r="R17" s="41"/>
      <c r="S17" s="41" t="str">
        <f t="shared" si="6"/>
        <v>nein</v>
      </c>
      <c r="T17" s="78">
        <v>46.645000000000003</v>
      </c>
      <c r="U17" s="41">
        <v>8.1999999999999993</v>
      </c>
      <c r="V17" s="41" t="str">
        <f t="shared" si="7"/>
        <v>nein</v>
      </c>
      <c r="W17" s="78">
        <v>46.335000000000001</v>
      </c>
      <c r="X17" s="41">
        <v>8.9</v>
      </c>
      <c r="Y17" s="41" t="str">
        <f t="shared" si="8"/>
        <v>nein</v>
      </c>
      <c r="Z17" s="78">
        <v>48.37</v>
      </c>
      <c r="AA17" s="41">
        <v>8.9</v>
      </c>
      <c r="AB17" s="42" t="str">
        <f t="shared" si="9"/>
        <v>ja</v>
      </c>
      <c r="AC17" s="84">
        <v>39.435000000000002</v>
      </c>
      <c r="AD17" s="85"/>
      <c r="AE17" s="85" t="str">
        <f t="shared" si="10"/>
        <v>nein</v>
      </c>
      <c r="AF17" s="86">
        <v>46.844999999999999</v>
      </c>
      <c r="AG17" s="85">
        <v>8.9</v>
      </c>
      <c r="AH17" s="85" t="str">
        <f t="shared" si="11"/>
        <v>nein</v>
      </c>
      <c r="AI17" s="86"/>
      <c r="AJ17" s="85"/>
      <c r="AK17" s="85" t="str">
        <f t="shared" si="12"/>
        <v>nein</v>
      </c>
      <c r="AL17" s="86">
        <v>46.77</v>
      </c>
      <c r="AM17" s="85">
        <v>8.9</v>
      </c>
      <c r="AN17" s="87" t="str">
        <f t="shared" si="13"/>
        <v>nein</v>
      </c>
      <c r="AO17" s="81">
        <v>40.06</v>
      </c>
      <c r="AP17" s="43"/>
      <c r="AQ17" s="43" t="str">
        <f t="shared" si="14"/>
        <v>nein</v>
      </c>
      <c r="AR17" s="82">
        <v>47.585000000000001</v>
      </c>
      <c r="AS17" s="43">
        <v>8.6999999999999993</v>
      </c>
      <c r="AT17" s="43" t="str">
        <f t="shared" si="15"/>
        <v>nein</v>
      </c>
      <c r="AU17" s="82">
        <v>47.83</v>
      </c>
      <c r="AV17" s="43">
        <v>8.6999999999999993</v>
      </c>
      <c r="AW17" s="44" t="str">
        <f t="shared" si="16"/>
        <v>nein</v>
      </c>
      <c r="AX17" s="91" t="str">
        <f>IF(OR(G17="ja",P17="ja",S17="ja",AE17="ja",AQ17="ja"),"ja","nein")</f>
        <v>nein</v>
      </c>
      <c r="AY17" s="99" t="str">
        <f t="shared" si="18"/>
        <v>ja</v>
      </c>
      <c r="AZ17" s="163">
        <f>MAX($BW$3:$BW$7)+LARGE($BW$3:$BW$7,2)+MAX($BW$8:$BW$17)+LARGE($BW$8:$BW$17,2)</f>
        <v>175.23500000000001</v>
      </c>
      <c r="BA17" s="164"/>
      <c r="BE17" s="53">
        <f>IF(BF17="ja",$AU$6,0)</f>
        <v>0</v>
      </c>
      <c r="BF17" s="53" t="str">
        <f>IF($AV$6&gt;=$F$54,"ja","nein")</f>
        <v>nein</v>
      </c>
      <c r="BG17" s="53">
        <f>IF(BH17="ja",$AU$5,0)</f>
        <v>49.04</v>
      </c>
      <c r="BH17" s="53" t="str">
        <f>IF($AV$5&gt;=$F$54,"ja","nein")</f>
        <v>ja</v>
      </c>
      <c r="BI17" s="53">
        <f>IF(BJ17="ja",$AU$7,0)</f>
        <v>0</v>
      </c>
      <c r="BJ17" s="53" t="str">
        <f>IF($AV$7&gt;=$F$54,"ja","nein")</f>
        <v>nein</v>
      </c>
      <c r="BK17" s="53">
        <f>IF(BL17="ja",$AU$9,0)</f>
        <v>0</v>
      </c>
      <c r="BL17" s="53" t="str">
        <f>IF($AV$9&gt;=$F$54,"ja","nein")</f>
        <v>nein</v>
      </c>
      <c r="BM17" s="53">
        <f>IF(BN17="ja",$AU$8,0)</f>
        <v>0</v>
      </c>
      <c r="BN17" s="53" t="str">
        <f>IF($AV$8&gt;=$F$54,"ja","nein")</f>
        <v>nein</v>
      </c>
      <c r="BO17" s="53">
        <f>IF(BP17="ja",$AU$13,0)</f>
        <v>0</v>
      </c>
      <c r="BP17" s="53" t="str">
        <f>IF($AV$13&gt;=$F$56,"ja","nein")</f>
        <v>nein</v>
      </c>
      <c r="BQ17" s="53">
        <f>IF(BR17="ja",$AU$14,0)</f>
        <v>0</v>
      </c>
      <c r="BR17" s="53" t="str">
        <f>IF($AV$14&gt;=$F$55,"ja","nein")</f>
        <v>nein</v>
      </c>
      <c r="BS17" s="53">
        <f>IF(BT17="ja",$AU$16,0)</f>
        <v>0</v>
      </c>
      <c r="BT17" s="53" t="str">
        <f>IF($AV$16&gt;=$F$55,"ja","nein")</f>
        <v>nein</v>
      </c>
      <c r="BU17" s="53">
        <f>IF(BV17="ja",$AU$21,0)</f>
        <v>0</v>
      </c>
      <c r="BV17" s="53" t="str">
        <f>IF($AV$21&gt;=$F$55,"ja","nein")</f>
        <v>nein</v>
      </c>
      <c r="BW17" s="53">
        <f>IF(BX17="ja",$AU$17,0)</f>
        <v>0</v>
      </c>
      <c r="BX17" s="53" t="str">
        <f>IF($AV$17&gt;=$F$55,"ja","nein")</f>
        <v>nein</v>
      </c>
      <c r="BY17" s="53">
        <f>IF(BZ17="ja",$AU$15,0)</f>
        <v>0</v>
      </c>
      <c r="BZ17" s="53" t="str">
        <f>IF($AV$15&gt;=$F$55,"ja","nein")</f>
        <v>nein</v>
      </c>
      <c r="CA17" s="53">
        <f>IF(CB17="ja",$AU$19,0)</f>
        <v>0</v>
      </c>
      <c r="CB17" s="53" t="str">
        <f>IF($AV$19&gt;=$F$55,"ja","nein")</f>
        <v>nein</v>
      </c>
      <c r="CC17" s="53">
        <f>IF(CD17="ja",$AU$18,0)</f>
        <v>0</v>
      </c>
      <c r="CD17" s="53" t="str">
        <f>IF($AV$18&gt;=$F$56,"ja","nein")</f>
        <v>nein</v>
      </c>
      <c r="CE17" s="53">
        <f>IF(CF17="ja",$AU$22,0)</f>
        <v>0</v>
      </c>
      <c r="CF17" s="53" t="str">
        <f>IF($AV$22&gt;=$F$55,"ja","nein")</f>
        <v>nein</v>
      </c>
      <c r="CG17" s="53">
        <f>IF(CH17="ja",$AU$20,0)</f>
        <v>0</v>
      </c>
      <c r="CH17" s="53" t="str">
        <f>IF($AV$20&gt;=$F$56,"ja","nein")</f>
        <v>nein</v>
      </c>
      <c r="CI17" s="53">
        <f>IF(CJ17="ja",$AU$26,0)</f>
        <v>51.145000000000003</v>
      </c>
      <c r="CJ17" s="53" t="str">
        <f>IF($AV$26&gt;=$F$57,"ja","nein")</f>
        <v>ja</v>
      </c>
      <c r="CK17" s="53">
        <f>IF(CL17="ja",$AU$27,0)</f>
        <v>49.155000000000001</v>
      </c>
      <c r="CL17" s="53" t="str">
        <f>IF($AV$27&gt;=$F$57,"ja","nein")</f>
        <v>ja</v>
      </c>
      <c r="CM17" s="53">
        <f>IF(CN17="ja",$AU$29,0)</f>
        <v>0</v>
      </c>
      <c r="CN17" s="53" t="str">
        <f>IF($AV$29&gt;=$F$57,"ja","nein")</f>
        <v>nein</v>
      </c>
      <c r="CO17" s="53">
        <f>IF(CP17="ja",$AU$28,0)</f>
        <v>48.134999999999998</v>
      </c>
      <c r="CP17" s="53" t="str">
        <f>IF($AV$28&gt;=$F$58,"ja","nein")</f>
        <v>ja</v>
      </c>
      <c r="CQ17" s="53">
        <f>IF(CR17="ja",$AU$31,0)</f>
        <v>0</v>
      </c>
      <c r="CR17" s="53" t="str">
        <f>IF($AV$31&gt;=$F$57,"ja","nein")</f>
        <v>nein</v>
      </c>
      <c r="CS17" s="53">
        <f>IF(CT17="ja",$AU$30,0)</f>
        <v>47.96</v>
      </c>
      <c r="CT17" s="53" t="str">
        <f>IF($AV$30&gt;=$F$57,"ja","nein")</f>
        <v>ja</v>
      </c>
      <c r="CU17" s="53">
        <f>IF(CV17="ja",$AU$32,0)</f>
        <v>0</v>
      </c>
      <c r="CV17" s="53" t="str">
        <f>IF($AV$32&gt;=$F$57,"ja","nein")</f>
        <v>nein</v>
      </c>
      <c r="CW17" s="53">
        <f>IF(CX17="ja",$AU$34,0)</f>
        <v>0</v>
      </c>
      <c r="CX17" s="53" t="str">
        <f>IF($AV$34&gt;=$F$57,"ja","nein")</f>
        <v>nein</v>
      </c>
      <c r="CY17" s="53">
        <f>IF(CZ17="ja",$AU$33,0)</f>
        <v>0</v>
      </c>
      <c r="CZ17" s="53" t="str">
        <f>IF($AV$33&gt;=$F$58,"ja","nein")</f>
        <v>nein</v>
      </c>
      <c r="DA17" s="53">
        <f>IF(DB17="ja",$AU$38,0)</f>
        <v>50.695</v>
      </c>
      <c r="DB17" s="53" t="str">
        <f>IF($AV$38&gt;=$F$59,"ja","nein")</f>
        <v>ja</v>
      </c>
      <c r="DC17" s="53">
        <f>IF(DD17="ja",$AU$40,0)</f>
        <v>0</v>
      </c>
      <c r="DD17" s="53" t="str">
        <f>IF($AV$40&gt;=$F$59,"ja","nein")</f>
        <v>nein</v>
      </c>
      <c r="DE17" s="53">
        <f>IF(DF17="ja",$AU$39,0)</f>
        <v>0</v>
      </c>
      <c r="DF17" s="53" t="str">
        <f>IF($AV$39&gt;=$F$59,"ja","nein")</f>
        <v>nein</v>
      </c>
      <c r="DG17" s="53">
        <f>IF(DH17="ja",$AU$43,0)</f>
        <v>49.435000000000002</v>
      </c>
      <c r="DH17" s="53" t="str">
        <f>IF($AV$43&gt;=$F$59,"ja","nein")</f>
        <v>ja</v>
      </c>
      <c r="DI17" s="53">
        <f>IF(DJ17="ja",$AU$42,0)</f>
        <v>0</v>
      </c>
      <c r="DJ17" s="53" t="str">
        <f>IF($AV$42&gt;=$F$59,"ja","nein")</f>
        <v>nein</v>
      </c>
      <c r="DK17" s="53">
        <f>IF(DL17="ja",$AU$41,0)</f>
        <v>50.76</v>
      </c>
      <c r="DL17" s="53" t="str">
        <f>IF($AV$41&gt;=$F$59,"ja","nein")</f>
        <v>ja</v>
      </c>
      <c r="DM17" s="53">
        <f>IF(DN17="ja",$AU$45,0)</f>
        <v>0</v>
      </c>
      <c r="DN17" s="53" t="str">
        <f>IF($AV$45&gt;=$F$59,"ja","nein")</f>
        <v>nein</v>
      </c>
      <c r="DO17" s="53">
        <f>IF(DP17="ja",$AU$46,0)</f>
        <v>0</v>
      </c>
      <c r="DP17" s="53" t="str">
        <f>IF($AV$46&gt;=$F$59,"ja","nein")</f>
        <v>nein</v>
      </c>
      <c r="DQ17" s="53">
        <f>IF(DR17="ja",$AU$44,0)</f>
        <v>0</v>
      </c>
      <c r="DR17" s="53" t="str">
        <f>IF($AV$44&gt;=$F$59,"ja","nein")</f>
        <v>nein</v>
      </c>
      <c r="DS17" s="53">
        <f>IF(DT17="ja",$AU$47,0)</f>
        <v>0</v>
      </c>
      <c r="DT17" s="53" t="str">
        <f>IF($AV$47&gt;=$F$59,"ja","nein")</f>
        <v>nein</v>
      </c>
      <c r="DU17" s="53">
        <f>IF(DV17="ja",$AU$48,0)</f>
        <v>0</v>
      </c>
      <c r="DV17" s="53" t="str">
        <f>IF($AV$48&gt;=$F$59,"ja","nein")</f>
        <v>nein</v>
      </c>
    </row>
    <row r="18" spans="1:126" x14ac:dyDescent="0.3">
      <c r="A18" s="35" t="s">
        <v>40</v>
      </c>
      <c r="B18" s="36" t="s">
        <v>41</v>
      </c>
      <c r="C18" s="37" t="s">
        <v>42</v>
      </c>
      <c r="D18" s="144">
        <v>2007</v>
      </c>
      <c r="E18" s="38">
        <v>29.67</v>
      </c>
      <c r="F18" s="40"/>
      <c r="G18" s="40" t="str">
        <f t="shared" si="2"/>
        <v>nein</v>
      </c>
      <c r="H18" s="39">
        <v>46.585000000000001</v>
      </c>
      <c r="I18" s="40">
        <v>9.1</v>
      </c>
      <c r="J18" s="40" t="str">
        <f t="shared" si="3"/>
        <v>nein</v>
      </c>
      <c r="K18" s="39">
        <v>46.734999999999999</v>
      </c>
      <c r="L18" s="40">
        <v>9.1</v>
      </c>
      <c r="M18" s="83" t="str">
        <f t="shared" si="4"/>
        <v>nein</v>
      </c>
      <c r="N18" s="76">
        <v>40.49</v>
      </c>
      <c r="O18" s="41"/>
      <c r="P18" s="41" t="str">
        <f t="shared" si="5"/>
        <v>nein</v>
      </c>
      <c r="Q18" s="78">
        <v>33.015000000000001</v>
      </c>
      <c r="R18" s="41"/>
      <c r="S18" s="41" t="str">
        <f t="shared" si="6"/>
        <v>nein</v>
      </c>
      <c r="T18" s="78">
        <v>19.72</v>
      </c>
      <c r="U18" s="41">
        <v>4.5999999999999996</v>
      </c>
      <c r="V18" s="41" t="str">
        <f t="shared" si="7"/>
        <v>nein</v>
      </c>
      <c r="W18" s="78">
        <v>23.93</v>
      </c>
      <c r="X18" s="41">
        <v>5.2</v>
      </c>
      <c r="Y18" s="41" t="str">
        <f t="shared" si="8"/>
        <v>nein</v>
      </c>
      <c r="Z18" s="78">
        <v>46.7</v>
      </c>
      <c r="AA18" s="41">
        <v>8.9</v>
      </c>
      <c r="AB18" s="42" t="str">
        <f t="shared" si="9"/>
        <v>nein</v>
      </c>
      <c r="AC18" s="84"/>
      <c r="AD18" s="85"/>
      <c r="AE18" s="85" t="str">
        <f t="shared" si="10"/>
        <v>nein</v>
      </c>
      <c r="AF18" s="86"/>
      <c r="AG18" s="85"/>
      <c r="AH18" s="85" t="str">
        <f t="shared" si="11"/>
        <v>nein</v>
      </c>
      <c r="AI18" s="86"/>
      <c r="AJ18" s="85"/>
      <c r="AK18" s="85" t="str">
        <f t="shared" si="12"/>
        <v>nein</v>
      </c>
      <c r="AL18" s="86"/>
      <c r="AM18" s="85"/>
      <c r="AN18" s="87" t="str">
        <f t="shared" si="13"/>
        <v>nein</v>
      </c>
      <c r="AO18" s="81"/>
      <c r="AP18" s="43"/>
      <c r="AQ18" s="43" t="str">
        <f t="shared" si="14"/>
        <v>nein</v>
      </c>
      <c r="AR18" s="82"/>
      <c r="AS18" s="43"/>
      <c r="AT18" s="43" t="str">
        <f t="shared" si="15"/>
        <v>nein</v>
      </c>
      <c r="AU18" s="82"/>
      <c r="AV18" s="43"/>
      <c r="AW18" s="44" t="str">
        <f t="shared" si="16"/>
        <v>nein</v>
      </c>
      <c r="AX18" s="91" t="str">
        <f>IF(OR(G18="ja",P18="ja",S18="ja",AE18="ja",AQ18="ja"),"ja","nein")</f>
        <v>nein</v>
      </c>
      <c r="AY18" s="99" t="str">
        <f t="shared" si="18"/>
        <v>nein</v>
      </c>
      <c r="AZ18" s="163">
        <f>MAX($CC$3:$CC$7)+LARGE($CC$3:$CC$7,2)+MAX($CC$8:$CC$17)+LARGE($CC$8:$CC$17,2)</f>
        <v>166.82499999999999</v>
      </c>
      <c r="BA18" s="164"/>
    </row>
    <row r="19" spans="1:126" x14ac:dyDescent="0.3">
      <c r="A19" s="35" t="s">
        <v>35</v>
      </c>
      <c r="B19" s="36" t="s">
        <v>36</v>
      </c>
      <c r="C19" s="37" t="s">
        <v>37</v>
      </c>
      <c r="D19" s="144">
        <v>2008</v>
      </c>
      <c r="E19" s="38">
        <v>37.869999999999997</v>
      </c>
      <c r="F19" s="40"/>
      <c r="G19" s="40" t="str">
        <f t="shared" si="2"/>
        <v>nein</v>
      </c>
      <c r="H19" s="39">
        <v>4.8600000000000003</v>
      </c>
      <c r="I19" s="40">
        <v>1.3</v>
      </c>
      <c r="J19" s="40" t="str">
        <f t="shared" si="3"/>
        <v>nein</v>
      </c>
      <c r="K19" s="39">
        <v>43.5</v>
      </c>
      <c r="L19" s="40">
        <v>8.8000000000000007</v>
      </c>
      <c r="M19" s="83" t="str">
        <f t="shared" si="4"/>
        <v>nein</v>
      </c>
      <c r="N19" s="76"/>
      <c r="O19" s="41"/>
      <c r="P19" s="41" t="str">
        <f t="shared" si="5"/>
        <v>nein</v>
      </c>
      <c r="Q19" s="78"/>
      <c r="R19" s="41"/>
      <c r="S19" s="41" t="str">
        <f t="shared" si="6"/>
        <v>nein</v>
      </c>
      <c r="T19" s="78"/>
      <c r="U19" s="41"/>
      <c r="V19" s="41" t="str">
        <f t="shared" si="7"/>
        <v>nein</v>
      </c>
      <c r="W19" s="78"/>
      <c r="X19" s="41"/>
      <c r="Y19" s="41" t="str">
        <f t="shared" si="8"/>
        <v>nein</v>
      </c>
      <c r="Z19" s="78"/>
      <c r="AA19" s="41"/>
      <c r="AB19" s="42" t="str">
        <f t="shared" si="9"/>
        <v>nein</v>
      </c>
      <c r="AC19" s="84">
        <v>36.44</v>
      </c>
      <c r="AD19" s="85"/>
      <c r="AE19" s="85" t="str">
        <f t="shared" si="10"/>
        <v>nein</v>
      </c>
      <c r="AF19" s="86">
        <v>43.78</v>
      </c>
      <c r="AG19" s="85">
        <v>8.3000000000000007</v>
      </c>
      <c r="AH19" s="85" t="str">
        <f t="shared" si="11"/>
        <v>nein</v>
      </c>
      <c r="AI19" s="86"/>
      <c r="AJ19" s="85"/>
      <c r="AK19" s="85" t="str">
        <f t="shared" si="12"/>
        <v>nein</v>
      </c>
      <c r="AL19" s="86"/>
      <c r="AM19" s="85"/>
      <c r="AN19" s="87" t="str">
        <f t="shared" si="13"/>
        <v>nein</v>
      </c>
      <c r="AO19" s="81">
        <v>39.344999999999999</v>
      </c>
      <c r="AP19" s="43"/>
      <c r="AQ19" s="43" t="str">
        <f t="shared" si="14"/>
        <v>nein</v>
      </c>
      <c r="AR19" s="82">
        <v>44.37</v>
      </c>
      <c r="AS19" s="43">
        <v>7.7</v>
      </c>
      <c r="AT19" s="43" t="str">
        <f t="shared" si="15"/>
        <v>nein</v>
      </c>
      <c r="AU19" s="82"/>
      <c r="AV19" s="43"/>
      <c r="AW19" s="44" t="str">
        <f t="shared" si="16"/>
        <v>nein</v>
      </c>
      <c r="AX19" s="91" t="str">
        <f>IF(OR(G19="ja",P19="ja",S19="ja",AE19="ja",AQ19="ja"),"ja","nein")</f>
        <v>nein</v>
      </c>
      <c r="AY19" s="99" t="str">
        <f t="shared" si="18"/>
        <v>nein</v>
      </c>
      <c r="AZ19" s="163">
        <f>MAX($CA$3:$CA$7)+LARGE($CA$3:$CA$7,2)+MAX($CA$8:$CA$17)+LARGE($CA$8:$CA$17,2)</f>
        <v>120.715</v>
      </c>
      <c r="BA19" s="164"/>
    </row>
    <row r="20" spans="1:126" x14ac:dyDescent="0.3">
      <c r="A20" s="35" t="s">
        <v>161</v>
      </c>
      <c r="B20" s="36" t="s">
        <v>49</v>
      </c>
      <c r="C20" s="193" t="s">
        <v>48</v>
      </c>
      <c r="D20" s="144">
        <v>2007</v>
      </c>
      <c r="E20" s="38">
        <v>39.17</v>
      </c>
      <c r="F20" s="40"/>
      <c r="G20" s="40" t="str">
        <f t="shared" si="2"/>
        <v>nein</v>
      </c>
      <c r="H20" s="39">
        <v>46.055</v>
      </c>
      <c r="I20" s="40">
        <v>8</v>
      </c>
      <c r="J20" s="40" t="str">
        <f t="shared" si="3"/>
        <v>nein</v>
      </c>
      <c r="K20" s="39">
        <v>20.164999999999999</v>
      </c>
      <c r="L20" s="40">
        <v>4</v>
      </c>
      <c r="M20" s="83" t="str">
        <f t="shared" si="4"/>
        <v>nein</v>
      </c>
      <c r="N20" s="76">
        <v>39.825000000000003</v>
      </c>
      <c r="O20" s="41"/>
      <c r="P20" s="41" t="str">
        <f t="shared" si="5"/>
        <v>nein</v>
      </c>
      <c r="Q20" s="78">
        <v>40.020000000000003</v>
      </c>
      <c r="R20" s="41"/>
      <c r="S20" s="41" t="str">
        <f t="shared" si="6"/>
        <v>nein</v>
      </c>
      <c r="T20" s="78">
        <v>46.524999999999999</v>
      </c>
      <c r="U20" s="41">
        <v>8</v>
      </c>
      <c r="V20" s="41" t="str">
        <f t="shared" si="7"/>
        <v>nein</v>
      </c>
      <c r="W20" s="78">
        <v>46.195</v>
      </c>
      <c r="X20" s="41">
        <v>8</v>
      </c>
      <c r="Y20" s="41" t="str">
        <f t="shared" si="8"/>
        <v>nein</v>
      </c>
      <c r="Z20" s="78">
        <v>45.225000000000001</v>
      </c>
      <c r="AA20" s="41">
        <v>8</v>
      </c>
      <c r="AB20" s="42" t="str">
        <f t="shared" si="9"/>
        <v>nein</v>
      </c>
      <c r="AC20" s="84">
        <v>41.484999999999999</v>
      </c>
      <c r="AD20" s="85"/>
      <c r="AE20" s="85" t="str">
        <f t="shared" si="10"/>
        <v>ja</v>
      </c>
      <c r="AF20" s="86">
        <v>47.424999999999997</v>
      </c>
      <c r="AG20" s="85">
        <v>8.1999999999999993</v>
      </c>
      <c r="AH20" s="85" t="str">
        <f t="shared" si="11"/>
        <v>nein</v>
      </c>
      <c r="AI20" s="86"/>
      <c r="AJ20" s="85"/>
      <c r="AK20" s="85" t="str">
        <f t="shared" si="12"/>
        <v>nein</v>
      </c>
      <c r="AL20" s="86">
        <v>47.914999999999999</v>
      </c>
      <c r="AM20" s="85">
        <v>8.1999999999999993</v>
      </c>
      <c r="AN20" s="87" t="str">
        <f t="shared" si="13"/>
        <v>nein</v>
      </c>
      <c r="AO20" s="81">
        <v>40.615000000000002</v>
      </c>
      <c r="AP20" s="43"/>
      <c r="AQ20" s="43" t="str">
        <f t="shared" si="14"/>
        <v>nein</v>
      </c>
      <c r="AR20" s="82">
        <v>46.854999999999997</v>
      </c>
      <c r="AS20" s="43">
        <v>8.1999999999999993</v>
      </c>
      <c r="AT20" s="43" t="str">
        <f t="shared" si="15"/>
        <v>nein</v>
      </c>
      <c r="AU20" s="82">
        <v>44.62</v>
      </c>
      <c r="AV20" s="43">
        <v>8.1999999999999993</v>
      </c>
      <c r="AW20" s="44" t="str">
        <f t="shared" si="16"/>
        <v>nein</v>
      </c>
      <c r="AX20" s="91" t="str">
        <f>IF(OR(G20="ja",P20="ja",S20="ja",AE20="ja",AQ20="ja"),"ja","nein")</f>
        <v>ja</v>
      </c>
      <c r="AY20" s="99" t="str">
        <f>IF(OR(J20="ja",M20="ja",V20="ja",Y20="ja",AB20="ja",AH20="ja",AK20="ja",AN20="ja",AT20="ja",AW20="ja"),"ja","nein")</f>
        <v>nein</v>
      </c>
      <c r="AZ20" s="163">
        <f>MAX($CG$3:$CG$7)+LARGE($CG$3:$CG$7,2)+MAX($CG$8:$CG$17)+LARGE($CG$8:$CG$17,2)</f>
        <v>82.1</v>
      </c>
      <c r="BA20" s="164"/>
    </row>
    <row r="21" spans="1:126" x14ac:dyDescent="0.3">
      <c r="A21" s="35" t="s">
        <v>24</v>
      </c>
      <c r="B21" s="36" t="s">
        <v>25</v>
      </c>
      <c r="C21" s="37" t="s">
        <v>26</v>
      </c>
      <c r="D21" s="144">
        <v>2008</v>
      </c>
      <c r="E21" s="38">
        <v>38.200000000000003</v>
      </c>
      <c r="F21" s="40"/>
      <c r="G21" s="40" t="str">
        <f t="shared" si="2"/>
        <v>nein</v>
      </c>
      <c r="H21" s="39">
        <v>38.64</v>
      </c>
      <c r="I21" s="40">
        <v>6</v>
      </c>
      <c r="J21" s="40" t="str">
        <f t="shared" si="3"/>
        <v>nein</v>
      </c>
      <c r="K21" s="39">
        <v>44.795000000000002</v>
      </c>
      <c r="L21" s="40">
        <v>7.3</v>
      </c>
      <c r="M21" s="83" t="str">
        <f t="shared" si="4"/>
        <v>nein</v>
      </c>
      <c r="N21" s="76">
        <v>40.36</v>
      </c>
      <c r="O21" s="41"/>
      <c r="P21" s="41" t="str">
        <f t="shared" si="5"/>
        <v>nein</v>
      </c>
      <c r="Q21" s="78">
        <v>41.54</v>
      </c>
      <c r="R21" s="41"/>
      <c r="S21" s="41" t="str">
        <f t="shared" si="6"/>
        <v>ja</v>
      </c>
      <c r="T21" s="78">
        <v>39.44</v>
      </c>
      <c r="U21" s="41">
        <v>5.4</v>
      </c>
      <c r="V21" s="41" t="str">
        <f t="shared" si="7"/>
        <v>nein</v>
      </c>
      <c r="W21" s="78"/>
      <c r="X21" s="41"/>
      <c r="Y21" s="41" t="str">
        <f t="shared" si="8"/>
        <v>nein</v>
      </c>
      <c r="Z21" s="78"/>
      <c r="AA21" s="41"/>
      <c r="AB21" s="42" t="str">
        <f t="shared" si="9"/>
        <v>nein</v>
      </c>
      <c r="AC21" s="84">
        <v>38.880000000000003</v>
      </c>
      <c r="AD21" s="85"/>
      <c r="AE21" s="85" t="str">
        <f t="shared" si="10"/>
        <v>nein</v>
      </c>
      <c r="AF21" s="86">
        <v>38.914999999999999</v>
      </c>
      <c r="AG21" s="85">
        <v>6.1</v>
      </c>
      <c r="AH21" s="85" t="str">
        <f t="shared" si="11"/>
        <v>nein</v>
      </c>
      <c r="AI21" s="86"/>
      <c r="AJ21" s="85"/>
      <c r="AK21" s="85" t="str">
        <f t="shared" si="12"/>
        <v>nein</v>
      </c>
      <c r="AL21" s="86"/>
      <c r="AM21" s="85"/>
      <c r="AN21" s="87" t="str">
        <f t="shared" si="13"/>
        <v>nein</v>
      </c>
      <c r="AO21" s="81">
        <v>38.505000000000003</v>
      </c>
      <c r="AP21" s="43"/>
      <c r="AQ21" s="43" t="str">
        <f t="shared" si="14"/>
        <v>nein</v>
      </c>
      <c r="AR21" s="82">
        <v>46.094999999999999</v>
      </c>
      <c r="AS21" s="43">
        <v>7.8</v>
      </c>
      <c r="AT21" s="43" t="str">
        <f t="shared" si="15"/>
        <v>nein</v>
      </c>
      <c r="AU21" s="82"/>
      <c r="AV21" s="43"/>
      <c r="AW21" s="44" t="str">
        <f t="shared" si="16"/>
        <v>nein</v>
      </c>
      <c r="AX21" s="91" t="str">
        <f t="shared" si="17"/>
        <v>ja</v>
      </c>
      <c r="AY21" s="99" t="str">
        <f t="shared" si="18"/>
        <v>nein</v>
      </c>
      <c r="AZ21" s="163">
        <f>MAX($BU$3:$BU$7)+LARGE($BU$3:$BU$7,2)+MAX($BU$8:$BU$17)+LARGE($BU$8:$BU$17,2)</f>
        <v>81.900000000000006</v>
      </c>
      <c r="BA21" s="164"/>
    </row>
    <row r="22" spans="1:126" ht="16.2" thickBot="1" x14ac:dyDescent="0.35">
      <c r="A22" s="194" t="s">
        <v>46</v>
      </c>
      <c r="B22" s="195" t="s">
        <v>47</v>
      </c>
      <c r="C22" s="196" t="s">
        <v>48</v>
      </c>
      <c r="D22" s="197">
        <v>2008</v>
      </c>
      <c r="E22" s="198"/>
      <c r="F22" s="199"/>
      <c r="G22" s="199" t="str">
        <f t="shared" si="2"/>
        <v>nein</v>
      </c>
      <c r="H22" s="200"/>
      <c r="I22" s="199"/>
      <c r="J22" s="199" t="str">
        <f t="shared" si="3"/>
        <v>nein</v>
      </c>
      <c r="K22" s="200"/>
      <c r="L22" s="199"/>
      <c r="M22" s="201" t="str">
        <f t="shared" si="4"/>
        <v>nein</v>
      </c>
      <c r="N22" s="202"/>
      <c r="O22" s="203"/>
      <c r="P22" s="203" t="str">
        <f t="shared" si="5"/>
        <v>nein</v>
      </c>
      <c r="Q22" s="204"/>
      <c r="R22" s="203"/>
      <c r="S22" s="203" t="str">
        <f t="shared" si="6"/>
        <v>nein</v>
      </c>
      <c r="T22" s="204"/>
      <c r="U22" s="203"/>
      <c r="V22" s="203" t="str">
        <f t="shared" si="7"/>
        <v>nein</v>
      </c>
      <c r="W22" s="204"/>
      <c r="X22" s="203"/>
      <c r="Y22" s="203" t="str">
        <f t="shared" si="8"/>
        <v>nein</v>
      </c>
      <c r="Z22" s="204"/>
      <c r="AA22" s="203"/>
      <c r="AB22" s="205" t="str">
        <f t="shared" si="9"/>
        <v>nein</v>
      </c>
      <c r="AC22" s="206"/>
      <c r="AD22" s="207"/>
      <c r="AE22" s="207" t="str">
        <f t="shared" si="10"/>
        <v>nein</v>
      </c>
      <c r="AF22" s="208"/>
      <c r="AG22" s="207"/>
      <c r="AH22" s="207" t="str">
        <f t="shared" si="11"/>
        <v>nein</v>
      </c>
      <c r="AI22" s="208"/>
      <c r="AJ22" s="207"/>
      <c r="AK22" s="207" t="str">
        <f t="shared" si="12"/>
        <v>nein</v>
      </c>
      <c r="AL22" s="208"/>
      <c r="AM22" s="207"/>
      <c r="AN22" s="209" t="str">
        <f t="shared" si="13"/>
        <v>nein</v>
      </c>
      <c r="AO22" s="210"/>
      <c r="AP22" s="211"/>
      <c r="AQ22" s="211" t="str">
        <f t="shared" si="14"/>
        <v>nein</v>
      </c>
      <c r="AR22" s="212"/>
      <c r="AS22" s="211"/>
      <c r="AT22" s="211" t="str">
        <f t="shared" si="15"/>
        <v>nein</v>
      </c>
      <c r="AU22" s="212"/>
      <c r="AV22" s="211"/>
      <c r="AW22" s="213" t="str">
        <f t="shared" si="16"/>
        <v>nein</v>
      </c>
      <c r="AX22" s="214" t="str">
        <f t="shared" si="17"/>
        <v>nein</v>
      </c>
      <c r="AY22" s="215" t="str">
        <f t="shared" si="18"/>
        <v>nein</v>
      </c>
      <c r="AZ22" s="216">
        <f>MAX($CE$3:$CE$7)+LARGE($CE$3:$CE$7,2)+MAX($CE$8:$CE$17)+LARGE($CE$8:$CE$17,2)</f>
        <v>0</v>
      </c>
      <c r="BA22" s="217"/>
    </row>
    <row r="23" spans="1:126" s="52" customFormat="1" ht="16.2" thickBot="1" x14ac:dyDescent="0.35">
      <c r="A23" s="25"/>
      <c r="B23" s="25"/>
      <c r="C23" s="26"/>
      <c r="D23" s="25"/>
      <c r="E23" s="27"/>
      <c r="F23" s="28"/>
      <c r="G23" s="28"/>
      <c r="H23" s="27"/>
      <c r="I23" s="28"/>
      <c r="J23" s="28"/>
      <c r="K23" s="27"/>
      <c r="L23" s="28"/>
      <c r="M23" s="28"/>
      <c r="N23" s="27"/>
      <c r="O23" s="28"/>
      <c r="P23" s="28"/>
      <c r="Q23" s="27"/>
      <c r="R23" s="28"/>
      <c r="S23" s="28"/>
      <c r="T23" s="27"/>
      <c r="U23" s="80"/>
      <c r="V23" s="80"/>
      <c r="W23" s="29"/>
      <c r="X23" s="80"/>
      <c r="Y23" s="80"/>
      <c r="Z23" s="27"/>
      <c r="AA23" s="80"/>
      <c r="AB23" s="80"/>
      <c r="AC23" s="29"/>
      <c r="AD23" s="80"/>
      <c r="AE23" s="80"/>
      <c r="AF23" s="29"/>
      <c r="AG23" s="80"/>
      <c r="AH23" s="80"/>
      <c r="AI23" s="29"/>
      <c r="AJ23" s="80"/>
      <c r="AK23" s="80"/>
      <c r="AL23" s="29"/>
      <c r="AM23" s="80"/>
      <c r="AN23" s="80"/>
      <c r="AO23" s="29"/>
      <c r="AP23" s="80"/>
      <c r="AQ23" s="80"/>
      <c r="AR23" s="29"/>
      <c r="AS23" s="80"/>
      <c r="AT23" s="80"/>
      <c r="AU23" s="29"/>
      <c r="AV23" s="80"/>
      <c r="AW23" s="80"/>
      <c r="AX23" s="89"/>
      <c r="AY23" s="89"/>
      <c r="AZ23" s="183"/>
      <c r="BA23" s="184"/>
      <c r="BB23" s="25"/>
      <c r="BC23" s="25"/>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row>
    <row r="24" spans="1:126" s="21" customFormat="1" ht="16.2" thickBot="1" x14ac:dyDescent="0.35">
      <c r="A24" s="31" t="s">
        <v>149</v>
      </c>
      <c r="B24" s="31"/>
      <c r="C24" s="31"/>
      <c r="D24" s="31"/>
      <c r="E24" s="246" t="s">
        <v>153</v>
      </c>
      <c r="F24" s="247"/>
      <c r="G24" s="247"/>
      <c r="H24" s="247"/>
      <c r="I24" s="247"/>
      <c r="J24" s="247"/>
      <c r="K24" s="247"/>
      <c r="L24" s="247"/>
      <c r="M24" s="247"/>
      <c r="N24" s="248" t="s">
        <v>156</v>
      </c>
      <c r="O24" s="249"/>
      <c r="P24" s="249"/>
      <c r="Q24" s="249"/>
      <c r="R24" s="249"/>
      <c r="S24" s="249"/>
      <c r="T24" s="249"/>
      <c r="U24" s="249"/>
      <c r="V24" s="249"/>
      <c r="W24" s="249"/>
      <c r="X24" s="249"/>
      <c r="Y24" s="249"/>
      <c r="Z24" s="249"/>
      <c r="AA24" s="249"/>
      <c r="AB24" s="249"/>
      <c r="AC24" s="250" t="s">
        <v>157</v>
      </c>
      <c r="AD24" s="251"/>
      <c r="AE24" s="251"/>
      <c r="AF24" s="251"/>
      <c r="AG24" s="251"/>
      <c r="AH24" s="251"/>
      <c r="AI24" s="251"/>
      <c r="AJ24" s="251"/>
      <c r="AK24" s="251"/>
      <c r="AL24" s="251"/>
      <c r="AM24" s="251"/>
      <c r="AN24" s="251"/>
      <c r="AO24" s="253" t="s">
        <v>158</v>
      </c>
      <c r="AP24" s="254"/>
      <c r="AQ24" s="254"/>
      <c r="AR24" s="254"/>
      <c r="AS24" s="254"/>
      <c r="AT24" s="254"/>
      <c r="AU24" s="254"/>
      <c r="AV24" s="254"/>
      <c r="AW24" s="255"/>
      <c r="AX24" s="155" t="s">
        <v>99</v>
      </c>
      <c r="AY24" s="96" t="s">
        <v>160</v>
      </c>
      <c r="AZ24" s="259" t="s">
        <v>0</v>
      </c>
      <c r="BA24" s="260"/>
      <c r="BD24" s="23"/>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row>
    <row r="25" spans="1:126" s="21" customFormat="1" ht="16.2" thickBot="1" x14ac:dyDescent="0.35">
      <c r="A25" s="32" t="s">
        <v>1</v>
      </c>
      <c r="B25" s="33" t="s">
        <v>2</v>
      </c>
      <c r="C25" s="33" t="s">
        <v>3</v>
      </c>
      <c r="D25" s="143" t="s">
        <v>4</v>
      </c>
      <c r="E25" s="146" t="s">
        <v>5</v>
      </c>
      <c r="F25" s="147" t="s">
        <v>6</v>
      </c>
      <c r="G25" s="147"/>
      <c r="H25" s="148" t="s">
        <v>7</v>
      </c>
      <c r="I25" s="147" t="s">
        <v>6</v>
      </c>
      <c r="J25" s="147"/>
      <c r="K25" s="148" t="s">
        <v>8</v>
      </c>
      <c r="L25" s="147" t="s">
        <v>6</v>
      </c>
      <c r="M25" s="149"/>
      <c r="N25" s="118" t="s">
        <v>5</v>
      </c>
      <c r="O25" s="119" t="s">
        <v>6</v>
      </c>
      <c r="P25" s="119"/>
      <c r="Q25" s="120" t="s">
        <v>154</v>
      </c>
      <c r="R25" s="119" t="s">
        <v>6</v>
      </c>
      <c r="S25" s="119"/>
      <c r="T25" s="120" t="s">
        <v>7</v>
      </c>
      <c r="U25" s="119" t="s">
        <v>6</v>
      </c>
      <c r="V25" s="119"/>
      <c r="W25" s="120" t="s">
        <v>8</v>
      </c>
      <c r="X25" s="119" t="s">
        <v>6</v>
      </c>
      <c r="Y25" s="119"/>
      <c r="Z25" s="120" t="s">
        <v>155</v>
      </c>
      <c r="AA25" s="119" t="s">
        <v>6</v>
      </c>
      <c r="AB25" s="121"/>
      <c r="AC25" s="122" t="s">
        <v>5</v>
      </c>
      <c r="AD25" s="123" t="s">
        <v>6</v>
      </c>
      <c r="AE25" s="123"/>
      <c r="AF25" s="124" t="s">
        <v>7</v>
      </c>
      <c r="AG25" s="123" t="s">
        <v>6</v>
      </c>
      <c r="AH25" s="123"/>
      <c r="AI25" s="124" t="s">
        <v>162</v>
      </c>
      <c r="AJ25" s="123" t="s">
        <v>6</v>
      </c>
      <c r="AK25" s="123"/>
      <c r="AL25" s="124" t="s">
        <v>155</v>
      </c>
      <c r="AM25" s="123" t="s">
        <v>6</v>
      </c>
      <c r="AN25" s="154"/>
      <c r="AO25" s="126" t="s">
        <v>5</v>
      </c>
      <c r="AP25" s="127" t="s">
        <v>6</v>
      </c>
      <c r="AQ25" s="127"/>
      <c r="AR25" s="128" t="s">
        <v>7</v>
      </c>
      <c r="AS25" s="127" t="s">
        <v>6</v>
      </c>
      <c r="AT25" s="127"/>
      <c r="AU25" s="128" t="s">
        <v>8</v>
      </c>
      <c r="AV25" s="127" t="s">
        <v>6</v>
      </c>
      <c r="AW25" s="129"/>
      <c r="AX25" s="92" t="s">
        <v>159</v>
      </c>
      <c r="AY25" s="97" t="s">
        <v>159</v>
      </c>
      <c r="AZ25" s="189" t="s">
        <v>9</v>
      </c>
      <c r="BA25" s="190" t="s">
        <v>147</v>
      </c>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row>
    <row r="26" spans="1:126" x14ac:dyDescent="0.3">
      <c r="A26" s="228" t="s">
        <v>52</v>
      </c>
      <c r="B26" s="225" t="s">
        <v>53</v>
      </c>
      <c r="C26" s="226" t="s">
        <v>54</v>
      </c>
      <c r="D26" s="227">
        <v>2006</v>
      </c>
      <c r="E26" s="103">
        <v>43.015000000000001</v>
      </c>
      <c r="F26" s="104"/>
      <c r="G26" s="104" t="str">
        <f t="shared" ref="G26:G34" si="19">IF(E26&gt;=VLOOKUP($D26,$A$53:$F$59,3,FALSE),"ja","nein")</f>
        <v>ja</v>
      </c>
      <c r="H26" s="105">
        <v>47.384999999999998</v>
      </c>
      <c r="I26" s="104">
        <v>9.3000000000000007</v>
      </c>
      <c r="J26" s="104" t="str">
        <f t="shared" ref="J26:J34" si="20">IF(AND(H26&gt;=VLOOKUP($D26,$A$53:$F$59,5,FALSE),I26&gt;=VLOOKUP($D26,$A$53:$F$59,6,FALSE)),"ja","nein")</f>
        <v>nein</v>
      </c>
      <c r="K26" s="105">
        <v>50.884999999999998</v>
      </c>
      <c r="L26" s="104">
        <v>9.5</v>
      </c>
      <c r="M26" s="150" t="str">
        <f t="shared" ref="M26:M34" si="21">IF(AND(K26&gt;=VLOOKUP($D26,$A$53:$F$59,5,FALSE),L26&gt;=VLOOKUP($D26,$A$53:$F$59,6,FALSE)),"ja","nein")</f>
        <v>ja</v>
      </c>
      <c r="N26" s="106">
        <v>43.18</v>
      </c>
      <c r="O26" s="107"/>
      <c r="P26" s="107" t="str">
        <f t="shared" ref="P26:P34" si="22">IF(N26&gt;=VLOOKUP($D26,$A$53:$F$59,3,FALSE),"ja","nein")</f>
        <v>ja</v>
      </c>
      <c r="Q26" s="108">
        <v>43.6</v>
      </c>
      <c r="R26" s="107"/>
      <c r="S26" s="107" t="str">
        <f t="shared" ref="S26:S34" si="23">IF(Q26&gt;=VLOOKUP($D26,$A$53:$F$59,3,FALSE),"ja","nein")</f>
        <v>ja</v>
      </c>
      <c r="T26" s="108">
        <v>48.75</v>
      </c>
      <c r="U26" s="107">
        <v>9.6999999999999993</v>
      </c>
      <c r="V26" s="107" t="str">
        <f t="shared" ref="V26:V34" si="24">IF(AND(T26&gt;=VLOOKUP($D26,$A$53:$F$59,5,FALSE),U26&gt;=VLOOKUP($D26,$A$53:$F$59,6,FALSE)),"ja","nein")</f>
        <v>ja</v>
      </c>
      <c r="W26" s="108">
        <v>34.6</v>
      </c>
      <c r="X26" s="107">
        <v>7.4</v>
      </c>
      <c r="Y26" s="107" t="str">
        <f t="shared" ref="Y26:Y34" si="25">IF(AND(W26&gt;=VLOOKUP($D26,$A$53:$F$59,5,FALSE),X26&gt;=VLOOKUP($D26,$A$53:$F$59,6,FALSE)),"ja","nein")</f>
        <v>nein</v>
      </c>
      <c r="Z26" s="108">
        <v>49.984999999999999</v>
      </c>
      <c r="AA26" s="107">
        <v>9.6999999999999993</v>
      </c>
      <c r="AB26" s="109" t="str">
        <f t="shared" ref="AB26:AB34" si="26">IF(AND(Z26&gt;=VLOOKUP($D26,$A$53:$F$59,5,FALSE),AA26&gt;=VLOOKUP($D26,$A$53:$F$59,6,FALSE)),"ja","nein")</f>
        <v>ja</v>
      </c>
      <c r="AC26" s="110">
        <v>37.784999999999997</v>
      </c>
      <c r="AD26" s="111"/>
      <c r="AE26" s="111" t="str">
        <f t="shared" ref="AE26:AE34" si="27">IF(AC26&gt;=VLOOKUP($D26,$A$53:$F$59,3,FALSE),"ja","nein")</f>
        <v>nein</v>
      </c>
      <c r="AF26" s="112">
        <v>50.234999999999999</v>
      </c>
      <c r="AG26" s="111">
        <v>9.5</v>
      </c>
      <c r="AH26" s="111" t="str">
        <f t="shared" ref="AH26:AH34" si="28">IF(AND(AF26&gt;=VLOOKUP($D26,$A$53:$F$59,5,FALSE),AG26&gt;=VLOOKUP($D26,$A$53:$F$59,6,FALSE)),"ja","nein")</f>
        <v>ja</v>
      </c>
      <c r="AI26" s="112"/>
      <c r="AJ26" s="111"/>
      <c r="AK26" s="111" t="str">
        <f t="shared" ref="AK26:AK34" si="29">IF(AND(AI26&gt;=VLOOKUP($D26,$A$53:$F$59,5,FALSE),AJ26&gt;=VLOOKUP($D26,$A$53:$F$59,6,FALSE)),"ja","nein")</f>
        <v>nein</v>
      </c>
      <c r="AL26" s="112">
        <v>47.314999999999998</v>
      </c>
      <c r="AM26" s="111">
        <v>9.4</v>
      </c>
      <c r="AN26" s="113" t="str">
        <f t="shared" ref="AN26:AN34" si="30">IF(AND(AL26&gt;=VLOOKUP($D26,$A$53:$F$59,5,FALSE),AM26&gt;=VLOOKUP($D26,$A$53:$F$59,6,FALSE)),"ja","nein")</f>
        <v>nein</v>
      </c>
      <c r="AO26" s="114">
        <v>42.19</v>
      </c>
      <c r="AP26" s="115"/>
      <c r="AQ26" s="115" t="str">
        <f t="shared" ref="AQ26:AQ34" si="31">IF(AO26&gt;=VLOOKUP($D26,$A$53:$F$59,3,FALSE),"ja","nein")</f>
        <v>ja</v>
      </c>
      <c r="AR26" s="116">
        <v>49.3</v>
      </c>
      <c r="AS26" s="115">
        <v>10</v>
      </c>
      <c r="AT26" s="115" t="str">
        <f t="shared" ref="AT26:AT34" si="32">IF(AND(AR26&gt;=VLOOKUP($D26,$A$53:$F$59,5,FALSE),AS26&gt;=VLOOKUP($D26,$A$53:$F$59,6,FALSE)),"ja","nein")</f>
        <v>ja</v>
      </c>
      <c r="AU26" s="116">
        <v>51.145000000000003</v>
      </c>
      <c r="AV26" s="115">
        <v>10</v>
      </c>
      <c r="AW26" s="117" t="str">
        <f t="shared" ref="AW26:AW34" si="33">IF(AND(AU26&gt;=VLOOKUP($D26,$A$53:$F$59,5,FALSE),AV26&gt;=VLOOKUP($D26,$A$53:$F$59,6,FALSE)),"ja","nein")</f>
        <v>ja</v>
      </c>
      <c r="AX26" s="90" t="str">
        <f t="shared" ref="AX26:AX34" si="34">IF(OR(G26="ja",P26="ja",S26="ja",AE26="ja",AQ26="ja"),"ja","nein")</f>
        <v>ja</v>
      </c>
      <c r="AY26" s="101" t="str">
        <f t="shared" ref="AY26:AY34" si="35">IF(OR(J26="ja",M26="ja",V26="ja",Y26="ja",AB26="ja",AH26="ja",AK26="ja",AN26="ja",AT26="ja",AW26="ja"),"ja","nein")</f>
        <v>ja</v>
      </c>
      <c r="AZ26" s="233">
        <f>MAX($CI$3:$CI$7)+LARGE($CI$3:$CI$7,2)+MAX($CI$8:$CI$17)+LARGE($CI$8:$CI$17,2)</f>
        <v>188.81</v>
      </c>
      <c r="BA26" s="234">
        <v>1</v>
      </c>
    </row>
    <row r="27" spans="1:126" x14ac:dyDescent="0.3">
      <c r="A27" s="220" t="s">
        <v>57</v>
      </c>
      <c r="B27" s="221" t="s">
        <v>58</v>
      </c>
      <c r="C27" s="222" t="s">
        <v>59</v>
      </c>
      <c r="D27" s="223">
        <v>2006</v>
      </c>
      <c r="E27" s="38">
        <v>39.954999999999998</v>
      </c>
      <c r="F27" s="40"/>
      <c r="G27" s="40" t="str">
        <f t="shared" si="19"/>
        <v>nein</v>
      </c>
      <c r="H27" s="39">
        <v>47.31</v>
      </c>
      <c r="I27" s="40">
        <v>9.1</v>
      </c>
      <c r="J27" s="40" t="str">
        <f t="shared" si="20"/>
        <v>nein</v>
      </c>
      <c r="K27" s="39">
        <v>48.524999999999999</v>
      </c>
      <c r="L27" s="40">
        <v>9.1</v>
      </c>
      <c r="M27" s="83" t="str">
        <f t="shared" si="21"/>
        <v>nein</v>
      </c>
      <c r="N27" s="76">
        <v>41.67</v>
      </c>
      <c r="O27" s="41"/>
      <c r="P27" s="41" t="str">
        <f t="shared" si="22"/>
        <v>ja</v>
      </c>
      <c r="Q27" s="78">
        <v>42.935000000000002</v>
      </c>
      <c r="R27" s="41"/>
      <c r="S27" s="41" t="str">
        <f t="shared" si="23"/>
        <v>ja</v>
      </c>
      <c r="T27" s="78">
        <v>49.36</v>
      </c>
      <c r="U27" s="41">
        <v>9.6999999999999993</v>
      </c>
      <c r="V27" s="41" t="str">
        <f t="shared" si="24"/>
        <v>ja</v>
      </c>
      <c r="W27" s="78">
        <v>45.13</v>
      </c>
      <c r="X27" s="41">
        <v>7.2</v>
      </c>
      <c r="Y27" s="41" t="str">
        <f t="shared" si="25"/>
        <v>nein</v>
      </c>
      <c r="Z27" s="78">
        <v>48.365000000000002</v>
      </c>
      <c r="AA27" s="41">
        <v>9.6999999999999993</v>
      </c>
      <c r="AB27" s="42" t="str">
        <f t="shared" si="26"/>
        <v>ja</v>
      </c>
      <c r="AC27" s="84">
        <v>41.185000000000002</v>
      </c>
      <c r="AD27" s="85"/>
      <c r="AE27" s="85" t="str">
        <f t="shared" si="27"/>
        <v>ja</v>
      </c>
      <c r="AF27" s="86">
        <v>48.25</v>
      </c>
      <c r="AG27" s="85">
        <v>9.6999999999999993</v>
      </c>
      <c r="AH27" s="85" t="str">
        <f t="shared" si="28"/>
        <v>ja</v>
      </c>
      <c r="AI27" s="86"/>
      <c r="AJ27" s="85"/>
      <c r="AK27" s="85" t="str">
        <f t="shared" si="29"/>
        <v>nein</v>
      </c>
      <c r="AL27" s="86">
        <v>47</v>
      </c>
      <c r="AM27" s="85">
        <v>7.2</v>
      </c>
      <c r="AN27" s="87" t="str">
        <f t="shared" si="30"/>
        <v>nein</v>
      </c>
      <c r="AO27" s="81">
        <v>41.73</v>
      </c>
      <c r="AP27" s="43"/>
      <c r="AQ27" s="43" t="str">
        <f t="shared" si="31"/>
        <v>ja</v>
      </c>
      <c r="AR27" s="82">
        <v>49.04</v>
      </c>
      <c r="AS27" s="43">
        <v>9.6999999999999993</v>
      </c>
      <c r="AT27" s="43" t="str">
        <f t="shared" si="32"/>
        <v>ja</v>
      </c>
      <c r="AU27" s="82">
        <v>49.155000000000001</v>
      </c>
      <c r="AV27" s="43">
        <v>9.6999999999999993</v>
      </c>
      <c r="AW27" s="44" t="str">
        <f t="shared" si="33"/>
        <v>ja</v>
      </c>
      <c r="AX27" s="91" t="str">
        <f t="shared" si="34"/>
        <v>ja</v>
      </c>
      <c r="AY27" s="99" t="str">
        <f t="shared" si="35"/>
        <v>ja</v>
      </c>
      <c r="AZ27" s="229">
        <f>MAX($CK$3:$CK$7)+LARGE($CK$3:$CK$7,2)+MAX($CK$8:$CK$17)+LARGE($CK$8:$CK$17,2)</f>
        <v>183.17999999999998</v>
      </c>
      <c r="BA27" s="230">
        <v>2</v>
      </c>
    </row>
    <row r="28" spans="1:126" x14ac:dyDescent="0.3">
      <c r="A28" s="220" t="s">
        <v>67</v>
      </c>
      <c r="B28" s="221" t="s">
        <v>68</v>
      </c>
      <c r="C28" s="222" t="s">
        <v>69</v>
      </c>
      <c r="D28" s="223">
        <v>2005</v>
      </c>
      <c r="E28" s="38">
        <v>41.015000000000001</v>
      </c>
      <c r="F28" s="40"/>
      <c r="G28" s="40" t="str">
        <f t="shared" si="19"/>
        <v>nein</v>
      </c>
      <c r="H28" s="39">
        <v>48.53</v>
      </c>
      <c r="I28" s="40">
        <v>10.1</v>
      </c>
      <c r="J28" s="40" t="str">
        <f t="shared" si="20"/>
        <v>nein</v>
      </c>
      <c r="K28" s="39">
        <v>48.965000000000003</v>
      </c>
      <c r="L28" s="40">
        <v>10.1</v>
      </c>
      <c r="M28" s="83" t="str">
        <f t="shared" si="21"/>
        <v>ja</v>
      </c>
      <c r="N28" s="76">
        <v>41.395000000000003</v>
      </c>
      <c r="O28" s="41"/>
      <c r="P28" s="41" t="str">
        <f t="shared" si="22"/>
        <v>nein</v>
      </c>
      <c r="Q28" s="78">
        <v>42.37</v>
      </c>
      <c r="R28" s="41"/>
      <c r="S28" s="41" t="str">
        <f t="shared" si="23"/>
        <v>ja</v>
      </c>
      <c r="T28" s="78">
        <v>10.130000000000001</v>
      </c>
      <c r="U28" s="41">
        <v>2.1</v>
      </c>
      <c r="V28" s="41" t="str">
        <f t="shared" si="24"/>
        <v>nein</v>
      </c>
      <c r="W28" s="78">
        <v>47.814999999999998</v>
      </c>
      <c r="X28" s="41">
        <v>9.3000000000000007</v>
      </c>
      <c r="Y28" s="41" t="str">
        <f t="shared" si="25"/>
        <v>nein</v>
      </c>
      <c r="Z28" s="78">
        <v>47.85</v>
      </c>
      <c r="AA28" s="41">
        <v>9.4</v>
      </c>
      <c r="AB28" s="42" t="str">
        <f t="shared" si="26"/>
        <v>nein</v>
      </c>
      <c r="AC28" s="84">
        <v>33.119999999999997</v>
      </c>
      <c r="AD28" s="85"/>
      <c r="AE28" s="85" t="str">
        <f t="shared" si="27"/>
        <v>nein</v>
      </c>
      <c r="AF28" s="86">
        <v>47.92</v>
      </c>
      <c r="AG28" s="85">
        <v>10.1</v>
      </c>
      <c r="AH28" s="85" t="str">
        <f t="shared" si="28"/>
        <v>nein</v>
      </c>
      <c r="AI28" s="86"/>
      <c r="AJ28" s="85"/>
      <c r="AK28" s="85" t="str">
        <f t="shared" si="29"/>
        <v>nein</v>
      </c>
      <c r="AL28" s="86"/>
      <c r="AM28" s="85"/>
      <c r="AN28" s="87" t="str">
        <f t="shared" si="30"/>
        <v>nein</v>
      </c>
      <c r="AO28" s="81">
        <v>41.585000000000001</v>
      </c>
      <c r="AP28" s="43"/>
      <c r="AQ28" s="43" t="str">
        <f t="shared" si="31"/>
        <v>ja</v>
      </c>
      <c r="AR28" s="82">
        <v>49.155000000000001</v>
      </c>
      <c r="AS28" s="43">
        <v>10.1</v>
      </c>
      <c r="AT28" s="43" t="str">
        <f t="shared" si="32"/>
        <v>ja</v>
      </c>
      <c r="AU28" s="82">
        <v>48.134999999999998</v>
      </c>
      <c r="AV28" s="43">
        <v>10.1</v>
      </c>
      <c r="AW28" s="44" t="str">
        <f t="shared" si="33"/>
        <v>nein</v>
      </c>
      <c r="AX28" s="91" t="str">
        <f>IF(OR(G28="ja",P28="ja",S28="ja",AE28="ja",AQ28="ja"),"ja","nein")</f>
        <v>ja</v>
      </c>
      <c r="AY28" s="99" t="str">
        <f>IF(OR(J28="ja",M28="ja",V28="ja",Y28="ja",AB28="ja",AH28="ja",AK28="ja",AN28="ja",AT28="ja",AW28="ja"),"ja","nein")</f>
        <v>ja</v>
      </c>
      <c r="AZ28" s="229">
        <f>MAX($CO$3:$CO$7)+LARGE($CO$3:$CO$7,2)+MAX($CO$8:$CO$17)+LARGE($CO$8:$CO$17,2)</f>
        <v>182.07500000000002</v>
      </c>
      <c r="BA28" s="230">
        <v>3</v>
      </c>
    </row>
    <row r="29" spans="1:126" x14ac:dyDescent="0.3">
      <c r="A29" s="220" t="s">
        <v>64</v>
      </c>
      <c r="B29" s="221" t="s">
        <v>65</v>
      </c>
      <c r="C29" s="222" t="s">
        <v>66</v>
      </c>
      <c r="D29" s="223">
        <v>2006</v>
      </c>
      <c r="E29" s="38">
        <v>42.73</v>
      </c>
      <c r="F29" s="40"/>
      <c r="G29" s="40" t="str">
        <f t="shared" si="19"/>
        <v>ja</v>
      </c>
      <c r="H29" s="39">
        <v>15.365</v>
      </c>
      <c r="I29" s="40">
        <v>3.4</v>
      </c>
      <c r="J29" s="40" t="str">
        <f t="shared" si="20"/>
        <v>nein</v>
      </c>
      <c r="K29" s="39">
        <v>48.935000000000002</v>
      </c>
      <c r="L29" s="40">
        <v>9.6</v>
      </c>
      <c r="M29" s="83" t="str">
        <f t="shared" si="21"/>
        <v>ja</v>
      </c>
      <c r="N29" s="76">
        <v>42.905000000000001</v>
      </c>
      <c r="O29" s="41"/>
      <c r="P29" s="41" t="str">
        <f t="shared" si="22"/>
        <v>ja</v>
      </c>
      <c r="Q29" s="78">
        <v>38.784999999999997</v>
      </c>
      <c r="R29" s="41"/>
      <c r="S29" s="41" t="str">
        <f t="shared" si="23"/>
        <v>nein</v>
      </c>
      <c r="T29" s="78">
        <v>47.424999999999997</v>
      </c>
      <c r="U29" s="41">
        <v>9.6</v>
      </c>
      <c r="V29" s="41" t="str">
        <f t="shared" si="24"/>
        <v>nein</v>
      </c>
      <c r="W29" s="78">
        <v>45.53</v>
      </c>
      <c r="X29" s="41">
        <v>9.3000000000000007</v>
      </c>
      <c r="Y29" s="41" t="str">
        <f t="shared" si="25"/>
        <v>nein</v>
      </c>
      <c r="Z29" s="78">
        <v>46.255000000000003</v>
      </c>
      <c r="AA29" s="41">
        <v>10</v>
      </c>
      <c r="AB29" s="42" t="str">
        <f t="shared" si="26"/>
        <v>nein</v>
      </c>
      <c r="AC29" s="84">
        <v>42.37</v>
      </c>
      <c r="AD29" s="85"/>
      <c r="AE29" s="85" t="str">
        <f t="shared" si="27"/>
        <v>ja</v>
      </c>
      <c r="AF29" s="86">
        <v>15.35</v>
      </c>
      <c r="AG29" s="85">
        <v>3.4</v>
      </c>
      <c r="AH29" s="85" t="str">
        <f t="shared" si="28"/>
        <v>nein</v>
      </c>
      <c r="AI29" s="86"/>
      <c r="AJ29" s="85"/>
      <c r="AK29" s="85" t="str">
        <f t="shared" si="29"/>
        <v>nein</v>
      </c>
      <c r="AL29" s="86"/>
      <c r="AM29" s="85"/>
      <c r="AN29" s="87" t="str">
        <f t="shared" si="30"/>
        <v>nein</v>
      </c>
      <c r="AO29" s="81">
        <v>42.42</v>
      </c>
      <c r="AP29" s="43"/>
      <c r="AQ29" s="43" t="str">
        <f t="shared" si="31"/>
        <v>ja</v>
      </c>
      <c r="AR29" s="82">
        <v>46.47</v>
      </c>
      <c r="AS29" s="43">
        <v>9.5</v>
      </c>
      <c r="AT29" s="43" t="str">
        <f t="shared" si="32"/>
        <v>nein</v>
      </c>
      <c r="AU29" s="82"/>
      <c r="AV29" s="43"/>
      <c r="AW29" s="44" t="str">
        <f t="shared" si="33"/>
        <v>nein</v>
      </c>
      <c r="AX29" s="91" t="str">
        <f t="shared" si="34"/>
        <v>ja</v>
      </c>
      <c r="AY29" s="99" t="str">
        <f t="shared" si="35"/>
        <v>ja</v>
      </c>
      <c r="AZ29" s="229">
        <f>MAX($CM$3:$CM$7)+LARGE($CM$3:$CM$7,2)+MAX($CM$8:$CM$17)+LARGE($CM$8:$CM$17,2)</f>
        <v>181.995</v>
      </c>
      <c r="BA29" s="230">
        <v>4</v>
      </c>
    </row>
    <row r="30" spans="1:126" x14ac:dyDescent="0.3">
      <c r="A30" s="35" t="s">
        <v>152</v>
      </c>
      <c r="B30" s="36" t="s">
        <v>60</v>
      </c>
      <c r="C30" s="37" t="s">
        <v>61</v>
      </c>
      <c r="D30" s="144">
        <v>2006</v>
      </c>
      <c r="E30" s="38">
        <v>41.63</v>
      </c>
      <c r="F30" s="40"/>
      <c r="G30" s="40" t="str">
        <f t="shared" si="19"/>
        <v>ja</v>
      </c>
      <c r="H30" s="39">
        <v>49.405000000000001</v>
      </c>
      <c r="I30" s="40">
        <v>9.1</v>
      </c>
      <c r="J30" s="40" t="str">
        <f t="shared" si="20"/>
        <v>nein</v>
      </c>
      <c r="K30" s="39">
        <v>49.005000000000003</v>
      </c>
      <c r="L30" s="40">
        <v>9.6</v>
      </c>
      <c r="M30" s="83" t="str">
        <f t="shared" si="21"/>
        <v>ja</v>
      </c>
      <c r="N30" s="76">
        <v>13.164999999999999</v>
      </c>
      <c r="O30" s="41"/>
      <c r="P30" s="41" t="str">
        <f t="shared" si="22"/>
        <v>nein</v>
      </c>
      <c r="Q30" s="78">
        <v>42.484999999999999</v>
      </c>
      <c r="R30" s="41"/>
      <c r="S30" s="41" t="str">
        <f t="shared" si="23"/>
        <v>ja</v>
      </c>
      <c r="T30" s="78"/>
      <c r="U30" s="41"/>
      <c r="V30" s="41" t="str">
        <f t="shared" si="24"/>
        <v>nein</v>
      </c>
      <c r="W30" s="78"/>
      <c r="X30" s="41"/>
      <c r="Y30" s="41" t="str">
        <f t="shared" si="25"/>
        <v>nein</v>
      </c>
      <c r="Z30" s="78"/>
      <c r="AA30" s="41"/>
      <c r="AB30" s="42" t="str">
        <f t="shared" si="26"/>
        <v>nein</v>
      </c>
      <c r="AC30" s="84">
        <v>40.465000000000003</v>
      </c>
      <c r="AD30" s="85"/>
      <c r="AE30" s="85" t="str">
        <f t="shared" si="27"/>
        <v>nein</v>
      </c>
      <c r="AF30" s="86">
        <v>48.125</v>
      </c>
      <c r="AG30" s="85">
        <v>5.9</v>
      </c>
      <c r="AH30" s="85" t="str">
        <f t="shared" si="28"/>
        <v>nein</v>
      </c>
      <c r="AI30" s="86"/>
      <c r="AJ30" s="85"/>
      <c r="AK30" s="85" t="str">
        <f t="shared" si="29"/>
        <v>nein</v>
      </c>
      <c r="AL30" s="86">
        <v>47.295000000000002</v>
      </c>
      <c r="AM30" s="85">
        <v>5.9</v>
      </c>
      <c r="AN30" s="87" t="str">
        <f t="shared" si="30"/>
        <v>nein</v>
      </c>
      <c r="AO30" s="81">
        <v>42.185000000000002</v>
      </c>
      <c r="AP30" s="43"/>
      <c r="AQ30" s="43" t="str">
        <f t="shared" si="31"/>
        <v>ja</v>
      </c>
      <c r="AR30" s="82">
        <v>47.98</v>
      </c>
      <c r="AS30" s="43">
        <v>9.6</v>
      </c>
      <c r="AT30" s="43" t="str">
        <f t="shared" si="32"/>
        <v>nein</v>
      </c>
      <c r="AU30" s="82">
        <v>47.96</v>
      </c>
      <c r="AV30" s="43">
        <v>9.6</v>
      </c>
      <c r="AW30" s="44" t="str">
        <f t="shared" si="33"/>
        <v>nein</v>
      </c>
      <c r="AX30" s="91" t="str">
        <f>IF(OR(G30="ja",P30="ja",S30="ja",AE30="ja",AQ30="ja"),"ja","nein")</f>
        <v>ja</v>
      </c>
      <c r="AY30" s="99" t="str">
        <f>IF(OR(J30="ja",M30="ja",V30="ja",Y30="ja",AB30="ja",AH30="ja",AK30="ja",AN30="ja",AT30="ja",AW30="ja"),"ja","nein")</f>
        <v>ja</v>
      </c>
      <c r="AZ30" s="163">
        <f>MAX($CS$3:$CS$7)+LARGE($CS$3:$CS$7,2)+MAX($CS$8:$CS$17)+LARGE($CS$8:$CS$17,2)</f>
        <v>181.655</v>
      </c>
      <c r="BA30" s="164">
        <v>5</v>
      </c>
    </row>
    <row r="31" spans="1:126" x14ac:dyDescent="0.3">
      <c r="A31" s="35" t="s">
        <v>62</v>
      </c>
      <c r="B31" s="36" t="s">
        <v>63</v>
      </c>
      <c r="C31" s="37" t="s">
        <v>42</v>
      </c>
      <c r="D31" s="144">
        <v>2006</v>
      </c>
      <c r="E31" s="38">
        <v>38.76</v>
      </c>
      <c r="F31" s="40"/>
      <c r="G31" s="40" t="str">
        <f t="shared" si="19"/>
        <v>nein</v>
      </c>
      <c r="H31" s="39">
        <v>46.83</v>
      </c>
      <c r="I31" s="40">
        <v>9.5</v>
      </c>
      <c r="J31" s="40" t="str">
        <f t="shared" si="20"/>
        <v>nein</v>
      </c>
      <c r="K31" s="39">
        <v>19.945</v>
      </c>
      <c r="L31" s="40">
        <v>4.4000000000000004</v>
      </c>
      <c r="M31" s="83" t="str">
        <f t="shared" si="21"/>
        <v>nein</v>
      </c>
      <c r="N31" s="76">
        <v>41.185000000000002</v>
      </c>
      <c r="O31" s="41"/>
      <c r="P31" s="41" t="str">
        <f t="shared" si="22"/>
        <v>ja</v>
      </c>
      <c r="Q31" s="78">
        <v>42.07</v>
      </c>
      <c r="R31" s="41"/>
      <c r="S31" s="41" t="str">
        <f t="shared" si="23"/>
        <v>ja</v>
      </c>
      <c r="T31" s="78">
        <v>19.46</v>
      </c>
      <c r="U31" s="41">
        <v>4.4000000000000004</v>
      </c>
      <c r="V31" s="41" t="str">
        <f t="shared" si="24"/>
        <v>nein</v>
      </c>
      <c r="W31" s="78">
        <v>48.195</v>
      </c>
      <c r="X31" s="41">
        <v>9.5</v>
      </c>
      <c r="Y31" s="41" t="str">
        <f t="shared" si="25"/>
        <v>ja</v>
      </c>
      <c r="Z31" s="78">
        <v>35.225000000000001</v>
      </c>
      <c r="AA31" s="41">
        <v>7.3</v>
      </c>
      <c r="AB31" s="42" t="str">
        <f t="shared" si="26"/>
        <v>nein</v>
      </c>
      <c r="AC31" s="84">
        <v>41.765000000000001</v>
      </c>
      <c r="AD31" s="85"/>
      <c r="AE31" s="85" t="str">
        <f t="shared" si="27"/>
        <v>ja</v>
      </c>
      <c r="AF31" s="86">
        <v>19.37</v>
      </c>
      <c r="AG31" s="85">
        <v>4.4000000000000004</v>
      </c>
      <c r="AH31" s="85" t="str">
        <f t="shared" si="28"/>
        <v>nein</v>
      </c>
      <c r="AI31" s="86"/>
      <c r="AJ31" s="85"/>
      <c r="AK31" s="85" t="str">
        <f t="shared" si="29"/>
        <v>nein</v>
      </c>
      <c r="AL31" s="86"/>
      <c r="AM31" s="85"/>
      <c r="AN31" s="87" t="str">
        <f t="shared" si="30"/>
        <v>nein</v>
      </c>
      <c r="AO31" s="81"/>
      <c r="AP31" s="43"/>
      <c r="AQ31" s="43" t="str">
        <f t="shared" si="31"/>
        <v>nein</v>
      </c>
      <c r="AR31" s="82"/>
      <c r="AS31" s="43"/>
      <c r="AT31" s="43" t="str">
        <f t="shared" si="32"/>
        <v>nein</v>
      </c>
      <c r="AU31" s="82"/>
      <c r="AV31" s="43"/>
      <c r="AW31" s="44" t="str">
        <f t="shared" si="33"/>
        <v>nein</v>
      </c>
      <c r="AX31" s="91" t="str">
        <f t="shared" si="34"/>
        <v>ja</v>
      </c>
      <c r="AY31" s="99" t="str">
        <f t="shared" si="35"/>
        <v>ja</v>
      </c>
      <c r="AZ31" s="163">
        <f>MAX($CQ$3:$CQ$7)+LARGE($CQ$3:$CQ$7,2)+MAX($CQ$8:$CQ$17)+LARGE($CQ$8:$CQ$17,2)</f>
        <v>178.86</v>
      </c>
      <c r="BA31" s="164">
        <v>6</v>
      </c>
    </row>
    <row r="32" spans="1:126" x14ac:dyDescent="0.3">
      <c r="A32" s="35" t="s">
        <v>50</v>
      </c>
      <c r="B32" s="36" t="s">
        <v>51</v>
      </c>
      <c r="C32" s="37" t="s">
        <v>18</v>
      </c>
      <c r="D32" s="144">
        <v>2006</v>
      </c>
      <c r="E32" s="38">
        <v>39.74</v>
      </c>
      <c r="F32" s="40"/>
      <c r="G32" s="40" t="str">
        <f t="shared" si="19"/>
        <v>nein</v>
      </c>
      <c r="H32" s="39">
        <v>5.0199999999999996</v>
      </c>
      <c r="I32" s="40">
        <v>1.5</v>
      </c>
      <c r="J32" s="40" t="str">
        <f t="shared" si="20"/>
        <v>nein</v>
      </c>
      <c r="K32" s="39">
        <v>31.574999999999999</v>
      </c>
      <c r="L32" s="40">
        <v>6.7</v>
      </c>
      <c r="M32" s="83" t="str">
        <f t="shared" si="21"/>
        <v>nein</v>
      </c>
      <c r="N32" s="76"/>
      <c r="O32" s="41"/>
      <c r="P32" s="41" t="str">
        <f t="shared" si="22"/>
        <v>nein</v>
      </c>
      <c r="Q32" s="78"/>
      <c r="R32" s="41"/>
      <c r="S32" s="41" t="str">
        <f t="shared" si="23"/>
        <v>nein</v>
      </c>
      <c r="T32" s="78"/>
      <c r="U32" s="41"/>
      <c r="V32" s="41" t="str">
        <f t="shared" si="24"/>
        <v>nein</v>
      </c>
      <c r="W32" s="78"/>
      <c r="X32" s="41"/>
      <c r="Y32" s="41" t="str">
        <f t="shared" si="25"/>
        <v>nein</v>
      </c>
      <c r="Z32" s="78"/>
      <c r="AA32" s="41"/>
      <c r="AB32" s="42" t="str">
        <f t="shared" si="26"/>
        <v>nein</v>
      </c>
      <c r="AC32" s="84">
        <v>40.064999999999998</v>
      </c>
      <c r="AD32" s="85"/>
      <c r="AE32" s="85" t="str">
        <f t="shared" si="27"/>
        <v>nein</v>
      </c>
      <c r="AF32" s="86">
        <v>46.125</v>
      </c>
      <c r="AG32" s="85">
        <v>7.9</v>
      </c>
      <c r="AH32" s="85" t="str">
        <f t="shared" si="28"/>
        <v>nein</v>
      </c>
      <c r="AI32" s="86"/>
      <c r="AJ32" s="85"/>
      <c r="AK32" s="85" t="str">
        <f t="shared" si="29"/>
        <v>nein</v>
      </c>
      <c r="AL32" s="86">
        <v>32.115000000000002</v>
      </c>
      <c r="AM32" s="85">
        <v>5.8</v>
      </c>
      <c r="AN32" s="87" t="str">
        <f t="shared" si="30"/>
        <v>nein</v>
      </c>
      <c r="AO32" s="81">
        <v>40.435000000000002</v>
      </c>
      <c r="AP32" s="43"/>
      <c r="AQ32" s="43" t="str">
        <f t="shared" si="31"/>
        <v>nein</v>
      </c>
      <c r="AR32" s="82">
        <v>5.14</v>
      </c>
      <c r="AS32" s="43">
        <v>1.5</v>
      </c>
      <c r="AT32" s="43" t="str">
        <f t="shared" si="32"/>
        <v>nein</v>
      </c>
      <c r="AU32" s="82"/>
      <c r="AV32" s="43"/>
      <c r="AW32" s="44" t="str">
        <f t="shared" si="33"/>
        <v>nein</v>
      </c>
      <c r="AX32" s="91" t="str">
        <f t="shared" si="34"/>
        <v>nein</v>
      </c>
      <c r="AY32" s="99" t="str">
        <f t="shared" si="35"/>
        <v>nein</v>
      </c>
      <c r="AZ32" s="163">
        <f>MAX($CU$3:$CU$7)+LARGE($CU$3:$CU$7,2)+MAX($CU$8:$CU$17)+LARGE($CU$8:$CU$17,2)</f>
        <v>80.5</v>
      </c>
      <c r="BA32" s="164"/>
    </row>
    <row r="33" spans="1:126" x14ac:dyDescent="0.3">
      <c r="A33" s="35" t="s">
        <v>70</v>
      </c>
      <c r="B33" s="36" t="s">
        <v>71</v>
      </c>
      <c r="C33" s="193" t="s">
        <v>42</v>
      </c>
      <c r="D33" s="144">
        <v>2005</v>
      </c>
      <c r="E33" s="38">
        <v>39.21</v>
      </c>
      <c r="F33" s="40"/>
      <c r="G33" s="40" t="str">
        <f t="shared" si="19"/>
        <v>nein</v>
      </c>
      <c r="H33" s="39">
        <v>46.14</v>
      </c>
      <c r="I33" s="40">
        <v>9.4</v>
      </c>
      <c r="J33" s="40" t="str">
        <f t="shared" si="20"/>
        <v>nein</v>
      </c>
      <c r="K33" s="39">
        <v>42.81</v>
      </c>
      <c r="L33" s="40">
        <v>8.1999999999999993</v>
      </c>
      <c r="M33" s="83" t="str">
        <f t="shared" si="21"/>
        <v>nein</v>
      </c>
      <c r="N33" s="76"/>
      <c r="O33" s="41"/>
      <c r="P33" s="41" t="str">
        <f t="shared" si="22"/>
        <v>nein</v>
      </c>
      <c r="Q33" s="78"/>
      <c r="R33" s="41"/>
      <c r="S33" s="41" t="str">
        <f t="shared" si="23"/>
        <v>nein</v>
      </c>
      <c r="T33" s="78"/>
      <c r="U33" s="41"/>
      <c r="V33" s="41" t="str">
        <f t="shared" si="24"/>
        <v>nein</v>
      </c>
      <c r="W33" s="78"/>
      <c r="X33" s="41"/>
      <c r="Y33" s="41" t="str">
        <f t="shared" si="25"/>
        <v>nein</v>
      </c>
      <c r="Z33" s="78"/>
      <c r="AA33" s="41"/>
      <c r="AB33" s="42" t="str">
        <f t="shared" si="26"/>
        <v>nein</v>
      </c>
      <c r="AC33" s="84"/>
      <c r="AD33" s="85"/>
      <c r="AE33" s="85" t="str">
        <f t="shared" si="27"/>
        <v>nein</v>
      </c>
      <c r="AF33" s="86"/>
      <c r="AG33" s="85"/>
      <c r="AH33" s="85" t="str">
        <f t="shared" si="28"/>
        <v>nein</v>
      </c>
      <c r="AI33" s="86"/>
      <c r="AJ33" s="85"/>
      <c r="AK33" s="85" t="str">
        <f t="shared" si="29"/>
        <v>nein</v>
      </c>
      <c r="AL33" s="86"/>
      <c r="AM33" s="85"/>
      <c r="AN33" s="87" t="str">
        <f t="shared" si="30"/>
        <v>nein</v>
      </c>
      <c r="AO33" s="81"/>
      <c r="AP33" s="43"/>
      <c r="AQ33" s="43" t="str">
        <f t="shared" si="31"/>
        <v>nein</v>
      </c>
      <c r="AR33" s="82"/>
      <c r="AS33" s="43"/>
      <c r="AT33" s="43" t="str">
        <f t="shared" si="32"/>
        <v>nein</v>
      </c>
      <c r="AU33" s="82"/>
      <c r="AV33" s="43"/>
      <c r="AW33" s="44" t="str">
        <f t="shared" si="33"/>
        <v>nein</v>
      </c>
      <c r="AX33" s="91" t="str">
        <f>IF(OR(G33="ja",P33="ja",S33="ja",AE33="ja",AQ33="ja"),"ja","nein")</f>
        <v>nein</v>
      </c>
      <c r="AY33" s="99" t="str">
        <f t="shared" si="35"/>
        <v>nein</v>
      </c>
      <c r="AZ33" s="163">
        <f>MAX($CY$3:$CY$7)+LARGE($CY$3:$CY$7,2)+MAX($CY$8:$CY$17)+LARGE($CY$8:$CY$17,2)</f>
        <v>39.21</v>
      </c>
      <c r="BA33" s="164"/>
    </row>
    <row r="34" spans="1:126" ht="16.2" thickBot="1" x14ac:dyDescent="0.35">
      <c r="A34" s="194" t="s">
        <v>55</v>
      </c>
      <c r="B34" s="195" t="s">
        <v>56</v>
      </c>
      <c r="C34" s="196" t="s">
        <v>42</v>
      </c>
      <c r="D34" s="197">
        <v>2006</v>
      </c>
      <c r="E34" s="198"/>
      <c r="F34" s="199"/>
      <c r="G34" s="199" t="str">
        <f t="shared" si="19"/>
        <v>nein</v>
      </c>
      <c r="H34" s="200"/>
      <c r="I34" s="199"/>
      <c r="J34" s="199" t="str">
        <f t="shared" si="20"/>
        <v>nein</v>
      </c>
      <c r="K34" s="200"/>
      <c r="L34" s="199"/>
      <c r="M34" s="201" t="str">
        <f t="shared" si="21"/>
        <v>nein</v>
      </c>
      <c r="N34" s="202"/>
      <c r="O34" s="203"/>
      <c r="P34" s="203" t="str">
        <f t="shared" si="22"/>
        <v>nein</v>
      </c>
      <c r="Q34" s="204"/>
      <c r="R34" s="203"/>
      <c r="S34" s="203" t="str">
        <f t="shared" si="23"/>
        <v>nein</v>
      </c>
      <c r="T34" s="204"/>
      <c r="U34" s="203"/>
      <c r="V34" s="203" t="str">
        <f t="shared" si="24"/>
        <v>nein</v>
      </c>
      <c r="W34" s="204"/>
      <c r="X34" s="203"/>
      <c r="Y34" s="203" t="str">
        <f t="shared" si="25"/>
        <v>nein</v>
      </c>
      <c r="Z34" s="204"/>
      <c r="AA34" s="203"/>
      <c r="AB34" s="205" t="str">
        <f t="shared" si="26"/>
        <v>nein</v>
      </c>
      <c r="AC34" s="206"/>
      <c r="AD34" s="207"/>
      <c r="AE34" s="207" t="str">
        <f t="shared" si="27"/>
        <v>nein</v>
      </c>
      <c r="AF34" s="208"/>
      <c r="AG34" s="207"/>
      <c r="AH34" s="207" t="str">
        <f t="shared" si="28"/>
        <v>nein</v>
      </c>
      <c r="AI34" s="208"/>
      <c r="AJ34" s="207"/>
      <c r="AK34" s="207" t="str">
        <f t="shared" si="29"/>
        <v>nein</v>
      </c>
      <c r="AL34" s="208"/>
      <c r="AM34" s="207"/>
      <c r="AN34" s="209" t="str">
        <f t="shared" si="30"/>
        <v>nein</v>
      </c>
      <c r="AO34" s="210"/>
      <c r="AP34" s="211"/>
      <c r="AQ34" s="211" t="str">
        <f t="shared" si="31"/>
        <v>nein</v>
      </c>
      <c r="AR34" s="212"/>
      <c r="AS34" s="211"/>
      <c r="AT34" s="211" t="str">
        <f t="shared" si="32"/>
        <v>nein</v>
      </c>
      <c r="AU34" s="212"/>
      <c r="AV34" s="211"/>
      <c r="AW34" s="213" t="str">
        <f t="shared" si="33"/>
        <v>nein</v>
      </c>
      <c r="AX34" s="214" t="str">
        <f t="shared" si="34"/>
        <v>nein</v>
      </c>
      <c r="AY34" s="215" t="str">
        <f t="shared" si="35"/>
        <v>nein</v>
      </c>
      <c r="AZ34" s="216">
        <f>MAX($CW$3:$CW$7)+LARGE($CW$3:$CW$7,2)+MAX($CW$8:$CW$17)+LARGE($CW$8:$CW$17,2)</f>
        <v>0</v>
      </c>
      <c r="BA34" s="217"/>
    </row>
    <row r="35" spans="1:126" s="52" customFormat="1" ht="16.2" thickBot="1" x14ac:dyDescent="0.35">
      <c r="A35" s="25"/>
      <c r="B35" s="25"/>
      <c r="C35" s="26"/>
      <c r="D35" s="25"/>
      <c r="E35" s="27"/>
      <c r="F35" s="28"/>
      <c r="G35" s="28"/>
      <c r="H35" s="27"/>
      <c r="I35" s="28"/>
      <c r="J35" s="28"/>
      <c r="K35" s="27"/>
      <c r="L35" s="28"/>
      <c r="M35" s="28"/>
      <c r="N35" s="27"/>
      <c r="O35" s="28"/>
      <c r="P35" s="28"/>
      <c r="Q35" s="27"/>
      <c r="R35" s="28"/>
      <c r="S35" s="28"/>
      <c r="T35" s="27"/>
      <c r="U35" s="80"/>
      <c r="V35" s="80"/>
      <c r="W35" s="29"/>
      <c r="X35" s="80"/>
      <c r="Y35" s="80"/>
      <c r="Z35" s="27"/>
      <c r="AA35" s="80"/>
      <c r="AB35" s="80"/>
      <c r="AC35" s="29"/>
      <c r="AD35" s="80"/>
      <c r="AE35" s="80"/>
      <c r="AF35" s="29"/>
      <c r="AG35" s="80"/>
      <c r="AH35" s="80"/>
      <c r="AI35" s="29"/>
      <c r="AJ35" s="80"/>
      <c r="AK35" s="80"/>
      <c r="AL35" s="29"/>
      <c r="AM35" s="80"/>
      <c r="AN35" s="80"/>
      <c r="AO35" s="29"/>
      <c r="AP35" s="80"/>
      <c r="AQ35" s="80"/>
      <c r="AR35" s="29"/>
      <c r="AS35" s="80"/>
      <c r="AT35" s="80"/>
      <c r="AU35" s="29"/>
      <c r="AV35" s="80"/>
      <c r="AW35" s="80"/>
      <c r="AX35" s="89"/>
      <c r="AY35" s="89"/>
      <c r="AZ35" s="183"/>
      <c r="BA35" s="184"/>
      <c r="BB35" s="25"/>
      <c r="BC35" s="25"/>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row>
    <row r="36" spans="1:126" s="21" customFormat="1" ht="16.2" thickBot="1" x14ac:dyDescent="0.35">
      <c r="A36" s="31" t="s">
        <v>148</v>
      </c>
      <c r="B36" s="31"/>
      <c r="C36" s="31"/>
      <c r="D36" s="31"/>
      <c r="E36" s="246" t="s">
        <v>153</v>
      </c>
      <c r="F36" s="247"/>
      <c r="G36" s="247"/>
      <c r="H36" s="247"/>
      <c r="I36" s="247"/>
      <c r="J36" s="247"/>
      <c r="K36" s="247"/>
      <c r="L36" s="247"/>
      <c r="M36" s="247"/>
      <c r="N36" s="248" t="s">
        <v>156</v>
      </c>
      <c r="O36" s="249"/>
      <c r="P36" s="249"/>
      <c r="Q36" s="249"/>
      <c r="R36" s="249"/>
      <c r="S36" s="249"/>
      <c r="T36" s="249"/>
      <c r="U36" s="249"/>
      <c r="V36" s="249"/>
      <c r="W36" s="249"/>
      <c r="X36" s="249"/>
      <c r="Y36" s="249"/>
      <c r="Z36" s="249"/>
      <c r="AA36" s="249"/>
      <c r="AB36" s="249"/>
      <c r="AC36" s="250" t="s">
        <v>157</v>
      </c>
      <c r="AD36" s="251"/>
      <c r="AE36" s="251"/>
      <c r="AF36" s="251"/>
      <c r="AG36" s="251"/>
      <c r="AH36" s="251"/>
      <c r="AI36" s="251"/>
      <c r="AJ36" s="251"/>
      <c r="AK36" s="251"/>
      <c r="AL36" s="251"/>
      <c r="AM36" s="251"/>
      <c r="AN36" s="251"/>
      <c r="AO36" s="253" t="s">
        <v>158</v>
      </c>
      <c r="AP36" s="254"/>
      <c r="AQ36" s="254"/>
      <c r="AR36" s="254"/>
      <c r="AS36" s="254"/>
      <c r="AT36" s="254"/>
      <c r="AU36" s="254"/>
      <c r="AV36" s="254"/>
      <c r="AW36" s="255"/>
      <c r="AX36" s="155" t="s">
        <v>99</v>
      </c>
      <c r="AY36" s="96" t="s">
        <v>160</v>
      </c>
      <c r="AZ36" s="259" t="s">
        <v>0</v>
      </c>
      <c r="BA36" s="260"/>
      <c r="BD36" s="23"/>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row>
    <row r="37" spans="1:126" s="21" customFormat="1" ht="16.2" thickBot="1" x14ac:dyDescent="0.35">
      <c r="A37" s="32" t="s">
        <v>1</v>
      </c>
      <c r="B37" s="33" t="s">
        <v>2</v>
      </c>
      <c r="C37" s="33" t="s">
        <v>3</v>
      </c>
      <c r="D37" s="143" t="s">
        <v>4</v>
      </c>
      <c r="E37" s="146" t="s">
        <v>5</v>
      </c>
      <c r="F37" s="147" t="s">
        <v>6</v>
      </c>
      <c r="G37" s="147"/>
      <c r="H37" s="148" t="s">
        <v>7</v>
      </c>
      <c r="I37" s="147" t="s">
        <v>6</v>
      </c>
      <c r="J37" s="147"/>
      <c r="K37" s="148" t="s">
        <v>8</v>
      </c>
      <c r="L37" s="147" t="s">
        <v>6</v>
      </c>
      <c r="M37" s="149"/>
      <c r="N37" s="118" t="s">
        <v>5</v>
      </c>
      <c r="O37" s="119" t="s">
        <v>6</v>
      </c>
      <c r="P37" s="119"/>
      <c r="Q37" s="120" t="s">
        <v>154</v>
      </c>
      <c r="R37" s="119" t="s">
        <v>6</v>
      </c>
      <c r="S37" s="119"/>
      <c r="T37" s="120" t="s">
        <v>7</v>
      </c>
      <c r="U37" s="119" t="s">
        <v>6</v>
      </c>
      <c r="V37" s="119"/>
      <c r="W37" s="120" t="s">
        <v>8</v>
      </c>
      <c r="X37" s="119" t="s">
        <v>6</v>
      </c>
      <c r="Y37" s="119"/>
      <c r="Z37" s="120" t="s">
        <v>155</v>
      </c>
      <c r="AA37" s="119" t="s">
        <v>6</v>
      </c>
      <c r="AB37" s="121"/>
      <c r="AC37" s="122" t="s">
        <v>5</v>
      </c>
      <c r="AD37" s="123" t="s">
        <v>6</v>
      </c>
      <c r="AE37" s="123"/>
      <c r="AF37" s="124" t="s">
        <v>7</v>
      </c>
      <c r="AG37" s="123" t="s">
        <v>6</v>
      </c>
      <c r="AH37" s="123"/>
      <c r="AI37" s="124" t="s">
        <v>162</v>
      </c>
      <c r="AJ37" s="123" t="s">
        <v>6</v>
      </c>
      <c r="AK37" s="123"/>
      <c r="AL37" s="124" t="s">
        <v>155</v>
      </c>
      <c r="AM37" s="123" t="s">
        <v>6</v>
      </c>
      <c r="AN37" s="154"/>
      <c r="AO37" s="126" t="s">
        <v>5</v>
      </c>
      <c r="AP37" s="127" t="s">
        <v>6</v>
      </c>
      <c r="AQ37" s="127"/>
      <c r="AR37" s="128" t="s">
        <v>7</v>
      </c>
      <c r="AS37" s="127" t="s">
        <v>6</v>
      </c>
      <c r="AT37" s="127"/>
      <c r="AU37" s="128" t="s">
        <v>8</v>
      </c>
      <c r="AV37" s="127" t="s">
        <v>6</v>
      </c>
      <c r="AW37" s="129"/>
      <c r="AX37" s="92" t="s">
        <v>159</v>
      </c>
      <c r="AY37" s="97" t="s">
        <v>159</v>
      </c>
      <c r="AZ37" s="189" t="s">
        <v>9</v>
      </c>
      <c r="BA37" s="190" t="s">
        <v>147</v>
      </c>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row>
    <row r="38" spans="1:126" x14ac:dyDescent="0.3">
      <c r="A38" s="224" t="s">
        <v>88</v>
      </c>
      <c r="B38" s="225" t="s">
        <v>89</v>
      </c>
      <c r="C38" s="226" t="s">
        <v>66</v>
      </c>
      <c r="D38" s="227">
        <v>2002</v>
      </c>
      <c r="E38" s="103">
        <v>45.04</v>
      </c>
      <c r="F38" s="104">
        <v>2.1</v>
      </c>
      <c r="G38" s="104" t="str">
        <f t="shared" ref="G38:G48" si="36">IF(AND(E38&gt;=$C$59,F38&gt;=$D$59),"ja","nein")</f>
        <v>ja</v>
      </c>
      <c r="H38" s="105">
        <v>50.76</v>
      </c>
      <c r="I38" s="104">
        <v>10.4</v>
      </c>
      <c r="J38" s="104" t="str">
        <f t="shared" ref="J38:J48" si="37">IF(AND(H38&gt;=$E$59,I38&gt;=$F$59),"ja","nein")</f>
        <v>ja</v>
      </c>
      <c r="K38" s="105">
        <v>16.074999999999999</v>
      </c>
      <c r="L38" s="104">
        <v>3.8</v>
      </c>
      <c r="M38" s="150" t="str">
        <f t="shared" ref="M38:M48" si="38">IF(AND(K38&gt;=$E$59,L38&gt;=$F$59),"ja","nein")</f>
        <v>nein</v>
      </c>
      <c r="N38" s="106">
        <v>45.63</v>
      </c>
      <c r="O38" s="107">
        <v>2.2999999999999998</v>
      </c>
      <c r="P38" s="107" t="str">
        <f t="shared" ref="P38:P48" si="39">IF(AND(N38&gt;=$C$59,O38&gt;=$D$59),"ja","nein")</f>
        <v>ja</v>
      </c>
      <c r="Q38" s="108">
        <v>40.555</v>
      </c>
      <c r="R38" s="107">
        <v>0.7</v>
      </c>
      <c r="S38" s="107" t="str">
        <f t="shared" ref="S38:S48" si="40">IF(AND(Q38&gt;=$C$59,R38&gt;=$D$59),"ja","nein")</f>
        <v>nein</v>
      </c>
      <c r="T38" s="108">
        <v>5.3949999999999996</v>
      </c>
      <c r="U38" s="107">
        <v>1.595</v>
      </c>
      <c r="V38" s="107" t="str">
        <f t="shared" ref="V38:V48" si="41">IF(AND(T38&gt;=$E$59,U38&gt;=$F$59),"ja","nein")</f>
        <v>nein</v>
      </c>
      <c r="W38" s="108">
        <v>51.61</v>
      </c>
      <c r="X38" s="107">
        <v>11.2</v>
      </c>
      <c r="Y38" s="107" t="str">
        <f t="shared" ref="Y38:Y48" si="42">IF(AND(W38&gt;=$E$59,X38&gt;=$F$59),"ja","nein")</f>
        <v>ja</v>
      </c>
      <c r="Z38" s="108">
        <v>35.475000000000001</v>
      </c>
      <c r="AA38" s="107">
        <v>8.1999999999999993</v>
      </c>
      <c r="AB38" s="109" t="str">
        <f t="shared" ref="AB38:AB48" si="43">IF(AND(Z38&gt;=$E$59,AA38&gt;=$F$59),"ja","nein")</f>
        <v>nein</v>
      </c>
      <c r="AC38" s="110">
        <v>45.23</v>
      </c>
      <c r="AD38" s="111">
        <v>2.2999999999999998</v>
      </c>
      <c r="AE38" s="111" t="str">
        <f t="shared" ref="AE38:AE48" si="44">IF(AND(AC38&gt;=$C$59,AD38&gt;=$D$59),"ja","nein")</f>
        <v>ja</v>
      </c>
      <c r="AF38" s="112">
        <v>47.924999999999997</v>
      </c>
      <c r="AG38" s="111">
        <v>11.2</v>
      </c>
      <c r="AH38" s="111" t="str">
        <f t="shared" ref="AH38:AH48" si="45">IF(AND(AF38&gt;=$E$59,AG38&gt;=$F$59),"ja","nein")</f>
        <v>nein</v>
      </c>
      <c r="AI38" s="112">
        <v>48.975000000000001</v>
      </c>
      <c r="AJ38" s="111">
        <v>10.4</v>
      </c>
      <c r="AK38" s="111" t="str">
        <f t="shared" ref="AK38:AK48" si="46">IF(AND(AI38&gt;=$E$59,AJ38&gt;=$F$59),"ja","nein")</f>
        <v>nein</v>
      </c>
      <c r="AL38" s="112">
        <v>50.954999999999998</v>
      </c>
      <c r="AM38" s="111">
        <v>10.4</v>
      </c>
      <c r="AN38" s="113" t="str">
        <f t="shared" ref="AN38:AN48" si="47">IF(AND(AL38&gt;=$E$59,AM38&gt;=$F$59),"ja","nein")</f>
        <v>ja</v>
      </c>
      <c r="AO38" s="114">
        <v>44.905000000000001</v>
      </c>
      <c r="AP38" s="115">
        <v>2.2999999999999998</v>
      </c>
      <c r="AQ38" s="115" t="str">
        <f t="shared" ref="AQ38:AQ48" si="48">IF(AND(AO38&gt;=$C$59,AP38&gt;=$D$59),"ja","nein")</f>
        <v>ja</v>
      </c>
      <c r="AR38" s="116">
        <v>50.84</v>
      </c>
      <c r="AS38" s="115">
        <v>10.4</v>
      </c>
      <c r="AT38" s="115" t="str">
        <f t="shared" ref="AT38:AT48" si="49">IF(AND(AR38&gt;=$E$59,AS38&gt;=$F$59),"ja","nein")</f>
        <v>ja</v>
      </c>
      <c r="AU38" s="116">
        <v>50.695</v>
      </c>
      <c r="AV38" s="115">
        <v>11.2</v>
      </c>
      <c r="AW38" s="117" t="str">
        <f t="shared" ref="AW38:AW48" si="50">IF(AND(AU38&gt;=$E$59,AV38&gt;=$F$59),"ja","nein")</f>
        <v>ja</v>
      </c>
      <c r="AX38" s="95" t="str">
        <f t="shared" ref="AX38:AX48" si="51">IF(OR(G38="ja",P38="ja",S38="ja",AE38="ja",AQ38="ja"),"ja","nein")</f>
        <v>ja</v>
      </c>
      <c r="AY38" s="98" t="str">
        <f t="shared" ref="AY38:AY48" si="52">IF(OR(J38="ja",M38="ja",V38="ja",Y38="ja",AB38="ja",AH38="ja",AK38="ja",AN38="ja",AT38="ja",AW38="ja"),"ja","nein")</f>
        <v>ja</v>
      </c>
      <c r="AZ38" s="233">
        <f>MAX($DA$3:$DA$7)+LARGE($DA$3:$DA$7,2)+MAX($DA$8:$DA$17)+LARGE($DA$8:$DA$17,2)</f>
        <v>193.42500000000001</v>
      </c>
      <c r="BA38" s="234">
        <v>1</v>
      </c>
      <c r="BC38" s="53"/>
    </row>
    <row r="39" spans="1:126" x14ac:dyDescent="0.3">
      <c r="A39" s="220" t="s">
        <v>74</v>
      </c>
      <c r="B39" s="221" t="s">
        <v>75</v>
      </c>
      <c r="C39" s="222" t="s">
        <v>76</v>
      </c>
      <c r="D39" s="223">
        <v>2004</v>
      </c>
      <c r="E39" s="38">
        <v>44.265000000000001</v>
      </c>
      <c r="F39" s="40">
        <v>1.8</v>
      </c>
      <c r="G39" s="40" t="str">
        <f t="shared" si="36"/>
        <v>ja</v>
      </c>
      <c r="H39" s="39">
        <v>49.3</v>
      </c>
      <c r="I39" s="40">
        <v>10.4</v>
      </c>
      <c r="J39" s="40" t="str">
        <f t="shared" si="37"/>
        <v>nein</v>
      </c>
      <c r="K39" s="39">
        <v>49.875</v>
      </c>
      <c r="L39" s="40">
        <v>10.4</v>
      </c>
      <c r="M39" s="83" t="str">
        <f t="shared" si="38"/>
        <v>ja</v>
      </c>
      <c r="N39" s="76">
        <v>45.744999999999997</v>
      </c>
      <c r="O39" s="41">
        <v>1.8</v>
      </c>
      <c r="P39" s="41" t="str">
        <f t="shared" si="39"/>
        <v>ja</v>
      </c>
      <c r="Q39" s="78">
        <v>45.11</v>
      </c>
      <c r="R39" s="41">
        <v>1.8</v>
      </c>
      <c r="S39" s="41" t="str">
        <f t="shared" si="40"/>
        <v>ja</v>
      </c>
      <c r="T39" s="78">
        <v>19.675000000000001</v>
      </c>
      <c r="U39" s="41">
        <v>4.3</v>
      </c>
      <c r="V39" s="41" t="str">
        <f t="shared" si="41"/>
        <v>nein</v>
      </c>
      <c r="W39" s="78">
        <v>50.744999999999997</v>
      </c>
      <c r="X39" s="41">
        <v>10.4</v>
      </c>
      <c r="Y39" s="41" t="str">
        <f t="shared" si="42"/>
        <v>ja</v>
      </c>
      <c r="Z39" s="78">
        <v>49.46</v>
      </c>
      <c r="AA39" s="41">
        <v>10.4</v>
      </c>
      <c r="AB39" s="42" t="str">
        <f t="shared" si="43"/>
        <v>nein</v>
      </c>
      <c r="AC39" s="84">
        <v>44.89</v>
      </c>
      <c r="AD39" s="85">
        <v>1.8</v>
      </c>
      <c r="AE39" s="85" t="str">
        <f t="shared" si="44"/>
        <v>ja</v>
      </c>
      <c r="AF39" s="86">
        <v>51.08</v>
      </c>
      <c r="AG39" s="85">
        <v>10.4</v>
      </c>
      <c r="AH39" s="85" t="str">
        <f t="shared" si="45"/>
        <v>ja</v>
      </c>
      <c r="AI39" s="86"/>
      <c r="AJ39" s="85"/>
      <c r="AK39" s="85" t="str">
        <f t="shared" si="46"/>
        <v>nein</v>
      </c>
      <c r="AL39" s="86">
        <v>50.69</v>
      </c>
      <c r="AM39" s="85">
        <v>10.4</v>
      </c>
      <c r="AN39" s="87" t="str">
        <f t="shared" si="47"/>
        <v>ja</v>
      </c>
      <c r="AO39" s="81"/>
      <c r="AP39" s="43"/>
      <c r="AQ39" s="43" t="str">
        <f t="shared" si="48"/>
        <v>nein</v>
      </c>
      <c r="AR39" s="82"/>
      <c r="AS39" s="43"/>
      <c r="AT39" s="43" t="str">
        <f t="shared" si="49"/>
        <v>nein</v>
      </c>
      <c r="AU39" s="82"/>
      <c r="AV39" s="43"/>
      <c r="AW39" s="44" t="str">
        <f t="shared" si="50"/>
        <v>nein</v>
      </c>
      <c r="AX39" s="91" t="str">
        <f>IF(OR(G39="ja",P39="ja",S39="ja",AE39="ja",AQ39="ja"),"ja","nein")</f>
        <v>ja</v>
      </c>
      <c r="AY39" s="99" t="str">
        <f t="shared" si="52"/>
        <v>ja</v>
      </c>
      <c r="AZ39" s="229">
        <f>MAX($DE$3:$DE$7)+LARGE($DE$3:$DE$7,2)+MAX($DE$8:$DE$17)+LARGE($DE$8:$DE$17,2)</f>
        <v>192.68</v>
      </c>
      <c r="BA39" s="230">
        <v>2</v>
      </c>
    </row>
    <row r="40" spans="1:126" x14ac:dyDescent="0.3">
      <c r="A40" s="220" t="s">
        <v>83</v>
      </c>
      <c r="B40" s="221" t="s">
        <v>84</v>
      </c>
      <c r="C40" s="222" t="s">
        <v>45</v>
      </c>
      <c r="D40" s="223">
        <v>2002</v>
      </c>
      <c r="E40" s="38">
        <v>44.31</v>
      </c>
      <c r="F40" s="40">
        <v>1.5</v>
      </c>
      <c r="G40" s="40" t="str">
        <f t="shared" si="36"/>
        <v>ja</v>
      </c>
      <c r="H40" s="39">
        <v>49.935000000000002</v>
      </c>
      <c r="I40" s="40">
        <v>11.2</v>
      </c>
      <c r="J40" s="40" t="str">
        <f t="shared" si="37"/>
        <v>ja</v>
      </c>
      <c r="K40" s="39">
        <v>48.57</v>
      </c>
      <c r="L40" s="40">
        <v>11.2</v>
      </c>
      <c r="M40" s="83" t="str">
        <f t="shared" si="38"/>
        <v>nein</v>
      </c>
      <c r="N40" s="76">
        <v>45.31</v>
      </c>
      <c r="O40" s="41">
        <v>2.2999999999999998</v>
      </c>
      <c r="P40" s="41" t="str">
        <f t="shared" si="39"/>
        <v>ja</v>
      </c>
      <c r="Q40" s="78">
        <v>45.05</v>
      </c>
      <c r="R40" s="41">
        <v>2.2999999999999998</v>
      </c>
      <c r="S40" s="41" t="str">
        <f t="shared" si="40"/>
        <v>ja</v>
      </c>
      <c r="T40" s="78">
        <v>51.034999999999997</v>
      </c>
      <c r="U40" s="41">
        <v>11.7</v>
      </c>
      <c r="V40" s="41" t="str">
        <f t="shared" si="41"/>
        <v>ja</v>
      </c>
      <c r="W40" s="78">
        <v>50.274999999999999</v>
      </c>
      <c r="X40" s="41">
        <v>10.1</v>
      </c>
      <c r="Y40" s="41" t="str">
        <f t="shared" si="42"/>
        <v>nein</v>
      </c>
      <c r="Z40" s="78">
        <v>50.65</v>
      </c>
      <c r="AA40" s="41">
        <v>11.7</v>
      </c>
      <c r="AB40" s="42" t="str">
        <f t="shared" si="43"/>
        <v>ja</v>
      </c>
      <c r="AC40" s="84">
        <v>44.53</v>
      </c>
      <c r="AD40" s="85">
        <v>2.2999999999999998</v>
      </c>
      <c r="AE40" s="85" t="str">
        <f t="shared" si="44"/>
        <v>ja</v>
      </c>
      <c r="AF40" s="86">
        <v>50.41</v>
      </c>
      <c r="AG40" s="85">
        <v>11.7</v>
      </c>
      <c r="AH40" s="85" t="str">
        <f t="shared" si="45"/>
        <v>ja</v>
      </c>
      <c r="AI40" s="86">
        <v>49.71</v>
      </c>
      <c r="AJ40" s="85">
        <v>10.8</v>
      </c>
      <c r="AK40" s="85" t="str">
        <f t="shared" si="46"/>
        <v>nein</v>
      </c>
      <c r="AL40" s="86">
        <v>50.034999999999997</v>
      </c>
      <c r="AM40" s="85">
        <v>11.5</v>
      </c>
      <c r="AN40" s="87" t="str">
        <f t="shared" si="47"/>
        <v>ja</v>
      </c>
      <c r="AO40" s="81">
        <v>44.825000000000003</v>
      </c>
      <c r="AP40" s="43">
        <v>2.2999999999999998</v>
      </c>
      <c r="AQ40" s="43" t="str">
        <f t="shared" si="48"/>
        <v>ja</v>
      </c>
      <c r="AR40" s="82">
        <v>50.27</v>
      </c>
      <c r="AS40" s="43">
        <v>10.8</v>
      </c>
      <c r="AT40" s="43" t="str">
        <f t="shared" si="49"/>
        <v>ja</v>
      </c>
      <c r="AU40" s="82">
        <v>49.01</v>
      </c>
      <c r="AV40" s="43">
        <v>10.1</v>
      </c>
      <c r="AW40" s="44" t="str">
        <f t="shared" si="50"/>
        <v>nein</v>
      </c>
      <c r="AX40" s="91" t="str">
        <f t="shared" si="51"/>
        <v>ja</v>
      </c>
      <c r="AY40" s="99" t="str">
        <f t="shared" si="52"/>
        <v>ja</v>
      </c>
      <c r="AZ40" s="229">
        <f>MAX($DC$3:$DC$7)+LARGE($DC$3:$DC$7,2)+MAX($DC$8:$DC$17)+LARGE($DC$8:$DC$17,2)</f>
        <v>192.04499999999999</v>
      </c>
      <c r="BA40" s="230">
        <v>3</v>
      </c>
      <c r="BC40" s="53"/>
    </row>
    <row r="41" spans="1:126" x14ac:dyDescent="0.3">
      <c r="A41" s="220" t="s">
        <v>94</v>
      </c>
      <c r="B41" s="221" t="s">
        <v>95</v>
      </c>
      <c r="C41" s="222" t="s">
        <v>96</v>
      </c>
      <c r="D41" s="223">
        <v>2000</v>
      </c>
      <c r="E41" s="38"/>
      <c r="F41" s="40"/>
      <c r="G41" s="40" t="str">
        <f t="shared" si="36"/>
        <v>nein</v>
      </c>
      <c r="H41" s="39"/>
      <c r="I41" s="40"/>
      <c r="J41" s="40" t="str">
        <f t="shared" si="37"/>
        <v>nein</v>
      </c>
      <c r="K41" s="39"/>
      <c r="L41" s="40"/>
      <c r="M41" s="83" t="str">
        <f t="shared" si="38"/>
        <v>nein</v>
      </c>
      <c r="N41" s="76">
        <v>44.475000000000001</v>
      </c>
      <c r="O41" s="41">
        <v>2.1</v>
      </c>
      <c r="P41" s="41" t="str">
        <f t="shared" si="39"/>
        <v>ja</v>
      </c>
      <c r="Q41" s="78">
        <v>44.145000000000003</v>
      </c>
      <c r="R41" s="41">
        <v>2.1</v>
      </c>
      <c r="S41" s="41" t="str">
        <f t="shared" si="40"/>
        <v>ja</v>
      </c>
      <c r="T41" s="78">
        <v>49.72</v>
      </c>
      <c r="U41" s="41">
        <v>10.6</v>
      </c>
      <c r="V41" s="41" t="str">
        <f t="shared" si="41"/>
        <v>nein</v>
      </c>
      <c r="W41" s="78">
        <v>42.594999999999999</v>
      </c>
      <c r="X41" s="41">
        <v>8</v>
      </c>
      <c r="Y41" s="41" t="str">
        <f t="shared" si="42"/>
        <v>nein</v>
      </c>
      <c r="Z41" s="78">
        <v>10.555</v>
      </c>
      <c r="AA41" s="41">
        <v>2.7</v>
      </c>
      <c r="AB41" s="42" t="str">
        <f t="shared" si="43"/>
        <v>nein</v>
      </c>
      <c r="AC41" s="84">
        <v>44.58</v>
      </c>
      <c r="AD41" s="85">
        <v>2.2999999999999998</v>
      </c>
      <c r="AE41" s="85" t="str">
        <f t="shared" si="44"/>
        <v>ja</v>
      </c>
      <c r="AF41" s="86">
        <v>49.86</v>
      </c>
      <c r="AG41" s="85">
        <v>10.4</v>
      </c>
      <c r="AH41" s="85" t="str">
        <f t="shared" si="45"/>
        <v>ja</v>
      </c>
      <c r="AI41" s="86">
        <v>50.45</v>
      </c>
      <c r="AJ41" s="85">
        <v>10.4</v>
      </c>
      <c r="AK41" s="85" t="str">
        <f t="shared" si="46"/>
        <v>ja</v>
      </c>
      <c r="AL41" s="86">
        <v>49.594999999999999</v>
      </c>
      <c r="AM41" s="85">
        <v>10.4</v>
      </c>
      <c r="AN41" s="87" t="str">
        <f t="shared" si="47"/>
        <v>nein</v>
      </c>
      <c r="AO41" s="81">
        <v>45.234999999999999</v>
      </c>
      <c r="AP41" s="43">
        <v>2.2999999999999998</v>
      </c>
      <c r="AQ41" s="43" t="str">
        <f t="shared" si="48"/>
        <v>ja</v>
      </c>
      <c r="AR41" s="82">
        <v>50.45</v>
      </c>
      <c r="AS41" s="43">
        <v>10.4</v>
      </c>
      <c r="AT41" s="43" t="str">
        <f t="shared" si="49"/>
        <v>ja</v>
      </c>
      <c r="AU41" s="82">
        <v>50.76</v>
      </c>
      <c r="AV41" s="43">
        <v>10.4</v>
      </c>
      <c r="AW41" s="44" t="str">
        <f t="shared" si="50"/>
        <v>ja</v>
      </c>
      <c r="AX41" s="91" t="str">
        <f>IF(OR(G41="ja",P41="ja",S41="ja",AE41="ja",AQ41="ja"),"ja","nein")</f>
        <v>ja</v>
      </c>
      <c r="AY41" s="99" t="str">
        <f t="shared" si="52"/>
        <v>ja</v>
      </c>
      <c r="AZ41" s="229">
        <f>MAX($DK$3:$DK$7)+LARGE($DK$3:$DK$7,2)+MAX($DK$8:$DK$17)+LARGE($DK$8:$DK$17,2)</f>
        <v>191.02499999999998</v>
      </c>
      <c r="BA41" s="230">
        <v>4</v>
      </c>
      <c r="BB41" s="53"/>
    </row>
    <row r="42" spans="1:126" x14ac:dyDescent="0.3">
      <c r="A42" s="35" t="s">
        <v>79</v>
      </c>
      <c r="B42" s="36" t="s">
        <v>80</v>
      </c>
      <c r="C42" s="37" t="s">
        <v>48</v>
      </c>
      <c r="D42" s="144">
        <v>2004</v>
      </c>
      <c r="E42" s="38">
        <v>43.58</v>
      </c>
      <c r="F42" s="40">
        <v>2.1</v>
      </c>
      <c r="G42" s="40" t="str">
        <f t="shared" si="36"/>
        <v>ja</v>
      </c>
      <c r="H42" s="39">
        <v>48.575000000000003</v>
      </c>
      <c r="I42" s="40">
        <v>10.4</v>
      </c>
      <c r="J42" s="40" t="str">
        <f t="shared" si="37"/>
        <v>nein</v>
      </c>
      <c r="K42" s="39">
        <v>49.034999999999997</v>
      </c>
      <c r="L42" s="40">
        <v>10.4</v>
      </c>
      <c r="M42" s="83" t="str">
        <f t="shared" si="38"/>
        <v>nein</v>
      </c>
      <c r="N42" s="76">
        <v>43.954999999999998</v>
      </c>
      <c r="O42" s="41">
        <v>2.1</v>
      </c>
      <c r="P42" s="41" t="str">
        <f t="shared" si="39"/>
        <v>ja</v>
      </c>
      <c r="Q42" s="78">
        <v>44.265000000000001</v>
      </c>
      <c r="R42" s="41">
        <v>2.1</v>
      </c>
      <c r="S42" s="41" t="str">
        <f t="shared" si="40"/>
        <v>ja</v>
      </c>
      <c r="T42" s="78">
        <v>48.78</v>
      </c>
      <c r="U42" s="41">
        <v>10.4</v>
      </c>
      <c r="V42" s="41" t="str">
        <f t="shared" si="41"/>
        <v>nein</v>
      </c>
      <c r="W42" s="78">
        <v>49.52</v>
      </c>
      <c r="X42" s="41">
        <v>10.4</v>
      </c>
      <c r="Y42" s="41" t="str">
        <f t="shared" si="42"/>
        <v>nein</v>
      </c>
      <c r="Z42" s="78">
        <v>50.075000000000003</v>
      </c>
      <c r="AA42" s="41">
        <v>10.4</v>
      </c>
      <c r="AB42" s="42" t="str">
        <f t="shared" si="43"/>
        <v>ja</v>
      </c>
      <c r="AC42" s="84">
        <v>43.784999999999997</v>
      </c>
      <c r="AD42" s="85">
        <v>2.1</v>
      </c>
      <c r="AE42" s="85" t="str">
        <f t="shared" si="44"/>
        <v>ja</v>
      </c>
      <c r="AF42" s="86">
        <v>47.2</v>
      </c>
      <c r="AG42" s="85">
        <v>10.4</v>
      </c>
      <c r="AH42" s="85" t="str">
        <f t="shared" si="45"/>
        <v>nein</v>
      </c>
      <c r="AI42" s="86">
        <v>49.494999999999997</v>
      </c>
      <c r="AJ42" s="85">
        <v>10.4</v>
      </c>
      <c r="AK42" s="85" t="str">
        <f t="shared" si="46"/>
        <v>nein</v>
      </c>
      <c r="AL42" s="86">
        <v>49.805</v>
      </c>
      <c r="AM42" s="85">
        <v>10.4</v>
      </c>
      <c r="AN42" s="87" t="str">
        <f t="shared" si="47"/>
        <v>ja</v>
      </c>
      <c r="AO42" s="81">
        <v>43.375</v>
      </c>
      <c r="AP42" s="43">
        <v>2.1</v>
      </c>
      <c r="AQ42" s="43" t="str">
        <f t="shared" si="48"/>
        <v>ja</v>
      </c>
      <c r="AR42" s="82">
        <v>49.564999999999998</v>
      </c>
      <c r="AS42" s="43">
        <v>10.4</v>
      </c>
      <c r="AT42" s="43" t="str">
        <f t="shared" si="49"/>
        <v>nein</v>
      </c>
      <c r="AU42" s="82"/>
      <c r="AV42" s="43"/>
      <c r="AW42" s="44" t="str">
        <f t="shared" si="50"/>
        <v>nein</v>
      </c>
      <c r="AX42" s="91" t="str">
        <f>IF(OR(G42="ja",P42="ja",S42="ja",AE42="ja",AQ42="ja"),"ja","nein")</f>
        <v>ja</v>
      </c>
      <c r="AY42" s="99" t="str">
        <f t="shared" si="52"/>
        <v>ja</v>
      </c>
      <c r="AZ42" s="163">
        <f>MAX($DI$3:$DI$7)+LARGE($DI$3:$DI$7,2)+MAX($DI$8:$DI$17)+LARGE($DI$8:$DI$17,2)</f>
        <v>188.10000000000002</v>
      </c>
      <c r="BA42" s="164">
        <v>5</v>
      </c>
      <c r="BC42" s="53"/>
    </row>
    <row r="43" spans="1:126" x14ac:dyDescent="0.3">
      <c r="A43" s="35" t="s">
        <v>77</v>
      </c>
      <c r="B43" s="36" t="s">
        <v>78</v>
      </c>
      <c r="C43" s="37" t="s">
        <v>12</v>
      </c>
      <c r="D43" s="144">
        <v>2004</v>
      </c>
      <c r="E43" s="38">
        <v>42.215000000000003</v>
      </c>
      <c r="F43" s="40">
        <v>1.7</v>
      </c>
      <c r="G43" s="40" t="str">
        <f t="shared" si="36"/>
        <v>nein</v>
      </c>
      <c r="H43" s="39">
        <v>48.11</v>
      </c>
      <c r="I43" s="40">
        <v>9.6999999999999993</v>
      </c>
      <c r="J43" s="40" t="str">
        <f t="shared" si="37"/>
        <v>nein</v>
      </c>
      <c r="K43" s="39">
        <v>47.365000000000002</v>
      </c>
      <c r="L43" s="40">
        <v>9.6999999999999993</v>
      </c>
      <c r="M43" s="83" t="str">
        <f t="shared" si="38"/>
        <v>nein</v>
      </c>
      <c r="N43" s="76">
        <v>44.045000000000002</v>
      </c>
      <c r="O43" s="41">
        <v>1.7</v>
      </c>
      <c r="P43" s="41" t="str">
        <f t="shared" si="39"/>
        <v>ja</v>
      </c>
      <c r="Q43" s="78">
        <v>44.475000000000001</v>
      </c>
      <c r="R43" s="41">
        <v>1.7</v>
      </c>
      <c r="S43" s="41" t="str">
        <f t="shared" si="40"/>
        <v>ja</v>
      </c>
      <c r="T43" s="78">
        <v>49.93</v>
      </c>
      <c r="U43" s="41">
        <v>10.4</v>
      </c>
      <c r="V43" s="41" t="str">
        <f t="shared" si="41"/>
        <v>ja</v>
      </c>
      <c r="W43" s="78">
        <v>48.744999999999997</v>
      </c>
      <c r="X43" s="41">
        <v>10.4</v>
      </c>
      <c r="Y43" s="41" t="str">
        <f t="shared" si="42"/>
        <v>nein</v>
      </c>
      <c r="Z43" s="78">
        <v>49.575000000000003</v>
      </c>
      <c r="AA43" s="41">
        <v>10.4</v>
      </c>
      <c r="AB43" s="42" t="str">
        <f t="shared" si="43"/>
        <v>nein</v>
      </c>
      <c r="AC43" s="84">
        <v>43.59</v>
      </c>
      <c r="AD43" s="85">
        <v>1.7</v>
      </c>
      <c r="AE43" s="85" t="str">
        <f t="shared" si="44"/>
        <v>ja</v>
      </c>
      <c r="AF43" s="86">
        <v>5.37</v>
      </c>
      <c r="AG43" s="85">
        <v>1.5</v>
      </c>
      <c r="AH43" s="85" t="str">
        <f t="shared" si="45"/>
        <v>nein</v>
      </c>
      <c r="AI43" s="86">
        <v>48.23</v>
      </c>
      <c r="AJ43" s="85">
        <v>10.4</v>
      </c>
      <c r="AK43" s="85" t="str">
        <f t="shared" si="46"/>
        <v>nein</v>
      </c>
      <c r="AL43" s="86"/>
      <c r="AM43" s="85"/>
      <c r="AN43" s="87" t="str">
        <f t="shared" si="47"/>
        <v>nein</v>
      </c>
      <c r="AO43" s="81">
        <v>43.72</v>
      </c>
      <c r="AP43" s="43">
        <v>1.7</v>
      </c>
      <c r="AQ43" s="43" t="str">
        <f t="shared" si="48"/>
        <v>ja</v>
      </c>
      <c r="AR43" s="82">
        <v>49.12</v>
      </c>
      <c r="AS43" s="43">
        <v>10.4</v>
      </c>
      <c r="AT43" s="43" t="str">
        <f t="shared" si="49"/>
        <v>nein</v>
      </c>
      <c r="AU43" s="82">
        <v>49.435000000000002</v>
      </c>
      <c r="AV43" s="43">
        <v>10.4</v>
      </c>
      <c r="AW43" s="44" t="str">
        <f t="shared" si="50"/>
        <v>nein</v>
      </c>
      <c r="AX43" s="91" t="str">
        <f t="shared" si="51"/>
        <v>ja</v>
      </c>
      <c r="AY43" s="99" t="str">
        <f t="shared" si="52"/>
        <v>ja</v>
      </c>
      <c r="AZ43" s="163">
        <f>MAX($DG$3:$DG$7)+LARGE($DG$3:$DG$7,2)+MAX($DG$8:$DG$17)+LARGE($DG$8:$DG$17,2)</f>
        <v>188.02500000000003</v>
      </c>
      <c r="BA43" s="164">
        <v>6</v>
      </c>
    </row>
    <row r="44" spans="1:126" x14ac:dyDescent="0.3">
      <c r="A44" s="35" t="s">
        <v>72</v>
      </c>
      <c r="B44" s="36" t="s">
        <v>73</v>
      </c>
      <c r="C44" s="37" t="s">
        <v>48</v>
      </c>
      <c r="D44" s="144">
        <v>2004</v>
      </c>
      <c r="E44" s="38">
        <v>42.89</v>
      </c>
      <c r="F44" s="40">
        <v>2.1</v>
      </c>
      <c r="G44" s="40" t="str">
        <f t="shared" si="36"/>
        <v>nein</v>
      </c>
      <c r="H44" s="39">
        <v>49.685000000000002</v>
      </c>
      <c r="I44" s="40">
        <v>10.4</v>
      </c>
      <c r="J44" s="40" t="str">
        <f t="shared" si="37"/>
        <v>nein</v>
      </c>
      <c r="K44" s="39">
        <v>5.57</v>
      </c>
      <c r="L44" s="40">
        <v>1.5</v>
      </c>
      <c r="M44" s="83" t="str">
        <f t="shared" si="38"/>
        <v>nein</v>
      </c>
      <c r="N44" s="76">
        <v>39.119999999999997</v>
      </c>
      <c r="O44" s="41">
        <v>0.7</v>
      </c>
      <c r="P44" s="41" t="str">
        <f t="shared" si="39"/>
        <v>nein</v>
      </c>
      <c r="Q44" s="78">
        <v>40.130000000000003</v>
      </c>
      <c r="R44" s="41">
        <v>0.7</v>
      </c>
      <c r="S44" s="41" t="str">
        <f t="shared" si="40"/>
        <v>nein</v>
      </c>
      <c r="T44" s="78">
        <v>10.32</v>
      </c>
      <c r="U44" s="41">
        <v>2.7</v>
      </c>
      <c r="V44" s="41" t="str">
        <f t="shared" si="41"/>
        <v>nein</v>
      </c>
      <c r="W44" s="78">
        <v>47.46</v>
      </c>
      <c r="X44" s="41">
        <v>11.1</v>
      </c>
      <c r="Y44" s="41" t="str">
        <f t="shared" si="42"/>
        <v>nein</v>
      </c>
      <c r="Z44" s="78">
        <v>20.61</v>
      </c>
      <c r="AA44" s="41">
        <v>5</v>
      </c>
      <c r="AB44" s="42" t="str">
        <f t="shared" si="43"/>
        <v>nein</v>
      </c>
      <c r="AC44" s="84">
        <v>44.26</v>
      </c>
      <c r="AD44" s="85">
        <v>2.1</v>
      </c>
      <c r="AE44" s="85" t="str">
        <f t="shared" si="44"/>
        <v>ja</v>
      </c>
      <c r="AF44" s="86">
        <v>15.545</v>
      </c>
      <c r="AG44" s="85">
        <v>3.8</v>
      </c>
      <c r="AH44" s="85" t="str">
        <f t="shared" si="45"/>
        <v>nein</v>
      </c>
      <c r="AI44" s="86">
        <v>5.415</v>
      </c>
      <c r="AJ44" s="85">
        <v>1.5</v>
      </c>
      <c r="AK44" s="85" t="str">
        <f t="shared" si="46"/>
        <v>nein</v>
      </c>
      <c r="AL44" s="86"/>
      <c r="AM44" s="85"/>
      <c r="AN44" s="87" t="str">
        <f t="shared" si="47"/>
        <v>nein</v>
      </c>
      <c r="AO44" s="81">
        <v>44.2</v>
      </c>
      <c r="AP44" s="43">
        <v>2.1</v>
      </c>
      <c r="AQ44" s="43" t="str">
        <f t="shared" si="48"/>
        <v>ja</v>
      </c>
      <c r="AR44" s="82">
        <v>49.54</v>
      </c>
      <c r="AS44" s="43">
        <v>10.5</v>
      </c>
      <c r="AT44" s="43" t="str">
        <f t="shared" si="49"/>
        <v>nein</v>
      </c>
      <c r="AU44" s="82">
        <v>48.954999999999998</v>
      </c>
      <c r="AV44" s="43">
        <v>9.8000000000000007</v>
      </c>
      <c r="AW44" s="44" t="str">
        <f t="shared" si="50"/>
        <v>nein</v>
      </c>
      <c r="AX44" s="91" t="str">
        <f>IF(OR(G44="ja",P44="ja",S44="ja",AE44="ja",AQ44="ja"),"ja","nein")</f>
        <v>ja</v>
      </c>
      <c r="AY44" s="99" t="str">
        <f>IF(OR(J44="ja",M44="ja",V44="ja",Y44="ja",AB44="ja",AH44="ja",AK44="ja",AN44="ja",AT44="ja",AW44="ja"),"ja","nein")</f>
        <v>nein</v>
      </c>
      <c r="AZ44" s="163">
        <f>MAX($DQ$3:$DQ$7)+LARGE($DQ$3:$DQ$7,2)+MAX($DQ$8:$DQ$17)+LARGE($DQ$8:$DQ$17,2)</f>
        <v>187.685</v>
      </c>
      <c r="BA44" s="164"/>
    </row>
    <row r="45" spans="1:126" x14ac:dyDescent="0.3">
      <c r="A45" s="35" t="s">
        <v>85</v>
      </c>
      <c r="B45" s="36" t="s">
        <v>86</v>
      </c>
      <c r="C45" s="37" t="s">
        <v>87</v>
      </c>
      <c r="D45" s="144">
        <v>2002</v>
      </c>
      <c r="E45" s="38">
        <v>43.38</v>
      </c>
      <c r="F45" s="40">
        <v>2.1</v>
      </c>
      <c r="G45" s="40" t="str">
        <f t="shared" si="36"/>
        <v>ja</v>
      </c>
      <c r="H45" s="39">
        <v>48.61</v>
      </c>
      <c r="I45" s="40">
        <v>10.6</v>
      </c>
      <c r="J45" s="40" t="str">
        <f t="shared" si="37"/>
        <v>nein</v>
      </c>
      <c r="K45" s="39">
        <v>5.39</v>
      </c>
      <c r="L45" s="40">
        <v>1.5</v>
      </c>
      <c r="M45" s="83" t="str">
        <f t="shared" si="38"/>
        <v>nein</v>
      </c>
      <c r="N45" s="76">
        <v>42.69</v>
      </c>
      <c r="O45" s="41">
        <v>2.1</v>
      </c>
      <c r="P45" s="41" t="str">
        <f t="shared" si="39"/>
        <v>nein</v>
      </c>
      <c r="Q45" s="78">
        <v>44.615000000000002</v>
      </c>
      <c r="R45" s="41">
        <v>2.1</v>
      </c>
      <c r="S45" s="41" t="str">
        <f t="shared" si="40"/>
        <v>ja</v>
      </c>
      <c r="T45" s="78">
        <v>48.43</v>
      </c>
      <c r="U45" s="41">
        <v>10.6</v>
      </c>
      <c r="V45" s="41" t="str">
        <f t="shared" si="41"/>
        <v>nein</v>
      </c>
      <c r="W45" s="78">
        <v>5.74</v>
      </c>
      <c r="X45" s="41">
        <v>1.5</v>
      </c>
      <c r="Y45" s="41" t="str">
        <f t="shared" si="42"/>
        <v>nein</v>
      </c>
      <c r="Z45" s="78">
        <v>10.515000000000001</v>
      </c>
      <c r="AA45" s="41">
        <v>2.5</v>
      </c>
      <c r="AB45" s="42" t="str">
        <f t="shared" si="43"/>
        <v>nein</v>
      </c>
      <c r="AC45" s="84"/>
      <c r="AD45" s="85"/>
      <c r="AE45" s="85" t="str">
        <f t="shared" si="44"/>
        <v>nein</v>
      </c>
      <c r="AF45" s="86"/>
      <c r="AG45" s="85"/>
      <c r="AH45" s="85" t="str">
        <f t="shared" si="45"/>
        <v>nein</v>
      </c>
      <c r="AI45" s="86"/>
      <c r="AJ45" s="85"/>
      <c r="AK45" s="85" t="str">
        <f t="shared" si="46"/>
        <v>nein</v>
      </c>
      <c r="AL45" s="86"/>
      <c r="AM45" s="85"/>
      <c r="AN45" s="87" t="str">
        <f t="shared" si="47"/>
        <v>nein</v>
      </c>
      <c r="AO45" s="81"/>
      <c r="AP45" s="43"/>
      <c r="AQ45" s="43" t="str">
        <f t="shared" si="48"/>
        <v>nein</v>
      </c>
      <c r="AR45" s="82"/>
      <c r="AS45" s="43"/>
      <c r="AT45" s="43" t="str">
        <f t="shared" si="49"/>
        <v>nein</v>
      </c>
      <c r="AU45" s="82"/>
      <c r="AV45" s="43"/>
      <c r="AW45" s="44" t="str">
        <f t="shared" si="50"/>
        <v>nein</v>
      </c>
      <c r="AX45" s="91" t="str">
        <f t="shared" si="51"/>
        <v>ja</v>
      </c>
      <c r="AY45" s="99" t="str">
        <f t="shared" si="52"/>
        <v>nein</v>
      </c>
      <c r="AZ45" s="163">
        <f>MAX($DM$3:$DM$7)+LARGE($DM$3:$DM$7,2)+MAX($DM$8:$DM$17)+LARGE($DM$8:$DM$17,2)</f>
        <v>185.03500000000003</v>
      </c>
      <c r="BA45" s="164"/>
      <c r="BC45" s="53"/>
    </row>
    <row r="46" spans="1:126" x14ac:dyDescent="0.3">
      <c r="A46" s="35" t="s">
        <v>92</v>
      </c>
      <c r="B46" s="36" t="s">
        <v>93</v>
      </c>
      <c r="C46" s="37" t="s">
        <v>66</v>
      </c>
      <c r="D46" s="144">
        <v>2001</v>
      </c>
      <c r="E46" s="38">
        <v>32.380000000000003</v>
      </c>
      <c r="F46" s="40">
        <v>0.7</v>
      </c>
      <c r="G46" s="40" t="str">
        <f t="shared" si="36"/>
        <v>nein</v>
      </c>
      <c r="H46" s="39">
        <v>46.47</v>
      </c>
      <c r="I46" s="40">
        <v>10.4</v>
      </c>
      <c r="J46" s="40" t="str">
        <f t="shared" si="37"/>
        <v>nein</v>
      </c>
      <c r="K46" s="39">
        <v>46.73</v>
      </c>
      <c r="L46" s="40">
        <v>10.4</v>
      </c>
      <c r="M46" s="83" t="str">
        <f t="shared" si="38"/>
        <v>nein</v>
      </c>
      <c r="N46" s="76">
        <v>42.98</v>
      </c>
      <c r="O46" s="41">
        <v>1.9</v>
      </c>
      <c r="P46" s="41" t="str">
        <f t="shared" si="39"/>
        <v>nein</v>
      </c>
      <c r="Q46" s="78">
        <v>43.024999999999999</v>
      </c>
      <c r="R46" s="41">
        <v>1.9</v>
      </c>
      <c r="S46" s="41" t="str">
        <f t="shared" si="40"/>
        <v>nein</v>
      </c>
      <c r="T46" s="78">
        <v>47.465000000000003</v>
      </c>
      <c r="U46" s="41">
        <v>10.4</v>
      </c>
      <c r="V46" s="41" t="str">
        <f t="shared" si="41"/>
        <v>nein</v>
      </c>
      <c r="W46" s="78">
        <v>46.945</v>
      </c>
      <c r="X46" s="41">
        <v>9.1</v>
      </c>
      <c r="Y46" s="41" t="str">
        <f t="shared" si="42"/>
        <v>nein</v>
      </c>
      <c r="Z46" s="78">
        <v>48.21</v>
      </c>
      <c r="AA46" s="41">
        <v>10.4</v>
      </c>
      <c r="AB46" s="42" t="str">
        <f t="shared" si="43"/>
        <v>nein</v>
      </c>
      <c r="AC46" s="84">
        <v>43.08</v>
      </c>
      <c r="AD46" s="85">
        <v>1.9</v>
      </c>
      <c r="AE46" s="85" t="str">
        <f t="shared" si="44"/>
        <v>nein</v>
      </c>
      <c r="AF46" s="86">
        <v>46.715000000000003</v>
      </c>
      <c r="AG46" s="85">
        <v>9.4</v>
      </c>
      <c r="AH46" s="85" t="str">
        <f t="shared" si="45"/>
        <v>nein</v>
      </c>
      <c r="AI46" s="86">
        <v>46.244999999999997</v>
      </c>
      <c r="AJ46" s="85">
        <v>10.4</v>
      </c>
      <c r="AK46" s="85" t="str">
        <f t="shared" si="46"/>
        <v>nein</v>
      </c>
      <c r="AL46" s="86"/>
      <c r="AM46" s="85"/>
      <c r="AN46" s="87" t="str">
        <f t="shared" si="47"/>
        <v>nein</v>
      </c>
      <c r="AO46" s="81">
        <v>41.54</v>
      </c>
      <c r="AP46" s="43">
        <v>1.9</v>
      </c>
      <c r="AQ46" s="43" t="str">
        <f t="shared" si="48"/>
        <v>nein</v>
      </c>
      <c r="AR46" s="82">
        <v>47.744999999999997</v>
      </c>
      <c r="AS46" s="43">
        <v>9.8000000000000007</v>
      </c>
      <c r="AT46" s="43" t="str">
        <f t="shared" si="49"/>
        <v>nein</v>
      </c>
      <c r="AU46" s="82"/>
      <c r="AV46" s="43"/>
      <c r="AW46" s="44" t="str">
        <f t="shared" si="50"/>
        <v>nein</v>
      </c>
      <c r="AX46" s="91" t="str">
        <f t="shared" si="51"/>
        <v>nein</v>
      </c>
      <c r="AY46" s="99" t="str">
        <f t="shared" si="52"/>
        <v>nein</v>
      </c>
      <c r="AZ46" s="163">
        <f>MAX($DO$3:$DO$7)+LARGE($DO$3:$DO$7,2)+MAX($DO$8:$DO$17)+LARGE($DO$8:$DO$17,2)</f>
        <v>181.78</v>
      </c>
      <c r="BA46" s="164"/>
    </row>
    <row r="47" spans="1:126" x14ac:dyDescent="0.3">
      <c r="A47" s="35" t="s">
        <v>81</v>
      </c>
      <c r="B47" s="36" t="s">
        <v>82</v>
      </c>
      <c r="C47" s="37" t="s">
        <v>45</v>
      </c>
      <c r="D47" s="144">
        <v>2003</v>
      </c>
      <c r="E47" s="38">
        <v>43.195</v>
      </c>
      <c r="F47" s="40">
        <v>1.6</v>
      </c>
      <c r="G47" s="40" t="str">
        <f t="shared" si="36"/>
        <v>nein</v>
      </c>
      <c r="H47" s="39">
        <v>44.865000000000002</v>
      </c>
      <c r="I47" s="40">
        <v>7.7</v>
      </c>
      <c r="J47" s="40" t="str">
        <f t="shared" si="37"/>
        <v>nein</v>
      </c>
      <c r="K47" s="39">
        <v>47.03</v>
      </c>
      <c r="L47" s="40">
        <v>9.3000000000000007</v>
      </c>
      <c r="M47" s="83" t="str">
        <f t="shared" si="38"/>
        <v>nein</v>
      </c>
      <c r="N47" s="76">
        <v>41.08</v>
      </c>
      <c r="O47" s="41">
        <v>1.5</v>
      </c>
      <c r="P47" s="41" t="str">
        <f t="shared" si="39"/>
        <v>nein</v>
      </c>
      <c r="Q47" s="78">
        <v>42.96</v>
      </c>
      <c r="R47" s="41">
        <v>1.6</v>
      </c>
      <c r="S47" s="41" t="str">
        <f t="shared" si="40"/>
        <v>nein</v>
      </c>
      <c r="T47" s="78">
        <v>46.445</v>
      </c>
      <c r="U47" s="41">
        <v>10.5</v>
      </c>
      <c r="V47" s="41" t="str">
        <f t="shared" si="41"/>
        <v>nein</v>
      </c>
      <c r="W47" s="78">
        <v>44.98</v>
      </c>
      <c r="X47" s="41">
        <v>9.1</v>
      </c>
      <c r="Y47" s="41" t="str">
        <f t="shared" si="42"/>
        <v>nein</v>
      </c>
      <c r="Z47" s="78">
        <v>44.74</v>
      </c>
      <c r="AA47" s="41">
        <v>8.5</v>
      </c>
      <c r="AB47" s="42" t="str">
        <f t="shared" si="43"/>
        <v>nein</v>
      </c>
      <c r="AC47" s="84">
        <v>43.47</v>
      </c>
      <c r="AD47" s="85">
        <v>1.6</v>
      </c>
      <c r="AE47" s="85" t="str">
        <f t="shared" si="44"/>
        <v>ja</v>
      </c>
      <c r="AF47" s="86">
        <v>45.12</v>
      </c>
      <c r="AG47" s="85">
        <v>7.3</v>
      </c>
      <c r="AH47" s="85" t="str">
        <f t="shared" si="45"/>
        <v>nein</v>
      </c>
      <c r="AI47" s="86">
        <v>46.58</v>
      </c>
      <c r="AJ47" s="85">
        <v>9.6999999999999993</v>
      </c>
      <c r="AK47" s="85" t="str">
        <f t="shared" si="46"/>
        <v>nein</v>
      </c>
      <c r="AL47" s="86">
        <v>29.31</v>
      </c>
      <c r="AM47" s="85">
        <v>7</v>
      </c>
      <c r="AN47" s="87" t="str">
        <f t="shared" si="47"/>
        <v>nein</v>
      </c>
      <c r="AO47" s="81"/>
      <c r="AP47" s="43"/>
      <c r="AQ47" s="43" t="str">
        <f t="shared" si="48"/>
        <v>nein</v>
      </c>
      <c r="AR47" s="82"/>
      <c r="AS47" s="43"/>
      <c r="AT47" s="43" t="str">
        <f t="shared" si="49"/>
        <v>nein</v>
      </c>
      <c r="AU47" s="82"/>
      <c r="AV47" s="43"/>
      <c r="AW47" s="44" t="str">
        <f t="shared" si="50"/>
        <v>nein</v>
      </c>
      <c r="AX47" s="91" t="str">
        <f t="shared" si="51"/>
        <v>ja</v>
      </c>
      <c r="AY47" s="99" t="str">
        <f t="shared" si="52"/>
        <v>nein</v>
      </c>
      <c r="AZ47" s="163">
        <f>MAX($DS$3:$DS$7)+LARGE($DS$3:$DS$7,2)+MAX($DS$8:$DS$17)+LARGE($DS$8:$DS$17,2)</f>
        <v>133.10999999999999</v>
      </c>
      <c r="BA47" s="164"/>
      <c r="BC47" s="53"/>
    </row>
    <row r="48" spans="1:126" ht="16.2" thickBot="1" x14ac:dyDescent="0.35">
      <c r="A48" s="45" t="s">
        <v>90</v>
      </c>
      <c r="B48" s="46" t="s">
        <v>91</v>
      </c>
      <c r="C48" s="47" t="s">
        <v>42</v>
      </c>
      <c r="D48" s="145">
        <v>2001</v>
      </c>
      <c r="E48" s="48"/>
      <c r="F48" s="50"/>
      <c r="G48" s="50" t="str">
        <f t="shared" si="36"/>
        <v>nein</v>
      </c>
      <c r="H48" s="49"/>
      <c r="I48" s="50"/>
      <c r="J48" s="50" t="str">
        <f t="shared" si="37"/>
        <v>nein</v>
      </c>
      <c r="K48" s="49"/>
      <c r="L48" s="50"/>
      <c r="M48" s="151" t="str">
        <f t="shared" si="38"/>
        <v>nein</v>
      </c>
      <c r="N48" s="77"/>
      <c r="O48" s="51"/>
      <c r="P48" s="51" t="str">
        <f t="shared" si="39"/>
        <v>nein</v>
      </c>
      <c r="Q48" s="79"/>
      <c r="R48" s="51"/>
      <c r="S48" s="51" t="str">
        <f t="shared" si="40"/>
        <v>nein</v>
      </c>
      <c r="T48" s="79"/>
      <c r="U48" s="51"/>
      <c r="V48" s="51" t="str">
        <f t="shared" si="41"/>
        <v>nein</v>
      </c>
      <c r="W48" s="79"/>
      <c r="X48" s="51"/>
      <c r="Y48" s="51" t="str">
        <f t="shared" si="42"/>
        <v>nein</v>
      </c>
      <c r="Z48" s="79"/>
      <c r="AA48" s="51"/>
      <c r="AB48" s="102" t="str">
        <f t="shared" si="43"/>
        <v>nein</v>
      </c>
      <c r="AC48" s="132"/>
      <c r="AD48" s="133"/>
      <c r="AE48" s="133" t="str">
        <f t="shared" si="44"/>
        <v>nein</v>
      </c>
      <c r="AF48" s="134">
        <v>49.25</v>
      </c>
      <c r="AG48" s="133">
        <v>5.5</v>
      </c>
      <c r="AH48" s="133" t="str">
        <f t="shared" si="45"/>
        <v>nein</v>
      </c>
      <c r="AI48" s="134">
        <v>50.075000000000003</v>
      </c>
      <c r="AJ48" s="133">
        <v>5.5</v>
      </c>
      <c r="AK48" s="133" t="str">
        <f t="shared" si="46"/>
        <v>nein</v>
      </c>
      <c r="AL48" s="134">
        <v>49.805</v>
      </c>
      <c r="AM48" s="133">
        <v>5.5</v>
      </c>
      <c r="AN48" s="135" t="str">
        <f t="shared" si="47"/>
        <v>nein</v>
      </c>
      <c r="AO48" s="136"/>
      <c r="AP48" s="137"/>
      <c r="AQ48" s="137" t="str">
        <f t="shared" si="48"/>
        <v>nein</v>
      </c>
      <c r="AR48" s="138"/>
      <c r="AS48" s="137"/>
      <c r="AT48" s="137" t="str">
        <f t="shared" si="49"/>
        <v>nein</v>
      </c>
      <c r="AU48" s="138"/>
      <c r="AV48" s="137"/>
      <c r="AW48" s="139" t="str">
        <f t="shared" si="50"/>
        <v>nein</v>
      </c>
      <c r="AX48" s="92" t="str">
        <f t="shared" si="51"/>
        <v>nein</v>
      </c>
      <c r="AY48" s="100" t="str">
        <f t="shared" si="52"/>
        <v>nein</v>
      </c>
      <c r="AZ48" s="187">
        <f>MAX($DU$3:$DU$7)+LARGE($DU$3:$DU$7,2)+MAX($DU$8:$DU$17)+LARGE($DU$8:$DU$17,2)</f>
        <v>0</v>
      </c>
      <c r="BA48" s="188"/>
    </row>
    <row r="49" spans="1:53" x14ac:dyDescent="0.3">
      <c r="AX49" s="93"/>
      <c r="AY49" s="93"/>
      <c r="AZ49" s="191"/>
    </row>
    <row r="51" spans="1:53" ht="16.2" thickBot="1" x14ac:dyDescent="0.35">
      <c r="A51" s="21" t="s">
        <v>108</v>
      </c>
    </row>
    <row r="52" spans="1:53" ht="16.2" thickBot="1" x14ac:dyDescent="0.35">
      <c r="A52" s="56" t="s">
        <v>98</v>
      </c>
      <c r="B52" s="57" t="s">
        <v>99</v>
      </c>
      <c r="C52" s="58" t="s">
        <v>100</v>
      </c>
      <c r="D52" s="58" t="s">
        <v>6</v>
      </c>
      <c r="E52" s="72" t="s">
        <v>101</v>
      </c>
      <c r="F52" s="71" t="s">
        <v>6</v>
      </c>
      <c r="G52" s="141"/>
      <c r="H52" s="54"/>
      <c r="I52" s="53"/>
      <c r="J52" s="53"/>
      <c r="K52" s="54"/>
      <c r="L52" s="53"/>
      <c r="M52" s="53"/>
      <c r="N52" s="54"/>
      <c r="O52" s="53"/>
      <c r="P52" s="53"/>
      <c r="Q52" s="54"/>
      <c r="R52" s="53"/>
      <c r="S52" s="53"/>
      <c r="T52" s="54"/>
      <c r="U52" s="53"/>
      <c r="V52" s="53"/>
      <c r="W52" s="54"/>
      <c r="X52" s="53"/>
      <c r="Y52" s="53"/>
      <c r="Z52" s="54"/>
      <c r="AA52" s="53"/>
      <c r="AB52" s="53"/>
      <c r="AC52" s="54"/>
      <c r="AD52" s="53"/>
      <c r="AE52" s="53"/>
      <c r="AF52" s="54"/>
      <c r="AG52" s="53"/>
      <c r="AH52" s="53"/>
      <c r="AI52" s="54"/>
      <c r="AJ52" s="53"/>
      <c r="AK52" s="53"/>
      <c r="AL52" s="54"/>
      <c r="AM52" s="53"/>
      <c r="AN52" s="53"/>
      <c r="AO52" s="54"/>
      <c r="AP52" s="53"/>
      <c r="AQ52" s="53"/>
      <c r="AR52" s="54"/>
      <c r="AS52" s="53"/>
      <c r="AT52" s="53"/>
      <c r="AU52" s="54"/>
      <c r="AV52" s="88"/>
      <c r="AW52" s="88"/>
      <c r="AY52" s="53"/>
      <c r="AZ52" s="182"/>
      <c r="BA52" s="192"/>
    </row>
    <row r="53" spans="1:53" x14ac:dyDescent="0.3">
      <c r="A53" s="59">
        <v>2010</v>
      </c>
      <c r="B53" s="60" t="s">
        <v>102</v>
      </c>
      <c r="C53" s="61">
        <v>39.799999999999997</v>
      </c>
      <c r="D53" s="61"/>
      <c r="E53" s="73">
        <v>46</v>
      </c>
      <c r="F53" s="18">
        <v>8.1999999999999993</v>
      </c>
      <c r="G53" s="142"/>
      <c r="H53" s="54"/>
      <c r="I53" s="53"/>
      <c r="J53" s="53"/>
      <c r="K53" s="54"/>
      <c r="L53" s="53"/>
      <c r="M53" s="53"/>
      <c r="N53" s="54"/>
      <c r="O53" s="53"/>
      <c r="P53" s="53"/>
      <c r="Q53" s="54"/>
      <c r="R53" s="53"/>
      <c r="S53" s="53"/>
      <c r="T53" s="54"/>
      <c r="U53" s="53"/>
      <c r="V53" s="53"/>
      <c r="W53" s="54"/>
      <c r="X53" s="53"/>
      <c r="Y53" s="53"/>
      <c r="Z53" s="54"/>
      <c r="AA53" s="53"/>
      <c r="AB53" s="53"/>
      <c r="AC53" s="54"/>
      <c r="AD53" s="53"/>
      <c r="AE53" s="53"/>
      <c r="AF53" s="54"/>
      <c r="AG53" s="53"/>
      <c r="AH53" s="53"/>
      <c r="AI53" s="54"/>
      <c r="AJ53" s="53"/>
      <c r="AK53" s="53"/>
      <c r="AL53" s="54"/>
      <c r="AM53" s="53"/>
      <c r="AN53" s="53"/>
      <c r="AO53" s="54"/>
      <c r="AP53" s="53"/>
      <c r="AQ53" s="53"/>
      <c r="AR53" s="54"/>
      <c r="AS53" s="53"/>
      <c r="AT53" s="53"/>
      <c r="AU53" s="54"/>
      <c r="AV53" s="88"/>
      <c r="AW53" s="88"/>
      <c r="AY53" s="53"/>
      <c r="AZ53" s="182"/>
      <c r="BA53" s="192"/>
    </row>
    <row r="54" spans="1:53" ht="16.2" thickBot="1" x14ac:dyDescent="0.35">
      <c r="A54" s="62">
        <v>2009</v>
      </c>
      <c r="B54" s="63" t="s">
        <v>102</v>
      </c>
      <c r="C54" s="64">
        <v>40.299999999999997</v>
      </c>
      <c r="D54" s="64"/>
      <c r="E54" s="74">
        <v>46.4</v>
      </c>
      <c r="F54" s="19">
        <v>8.5</v>
      </c>
      <c r="G54" s="142"/>
      <c r="H54" s="54"/>
      <c r="I54" s="53"/>
      <c r="J54" s="53"/>
      <c r="K54" s="54"/>
      <c r="L54" s="53"/>
      <c r="M54" s="53"/>
      <c r="N54" s="54"/>
      <c r="O54" s="53"/>
      <c r="P54" s="53"/>
      <c r="Q54" s="54"/>
      <c r="R54" s="53"/>
      <c r="S54" s="53"/>
      <c r="T54" s="54"/>
      <c r="U54" s="53"/>
      <c r="V54" s="53"/>
      <c r="W54" s="54"/>
      <c r="X54" s="53"/>
      <c r="Y54" s="53"/>
      <c r="Z54" s="54"/>
      <c r="AA54" s="53"/>
      <c r="AB54" s="53"/>
      <c r="AC54" s="54"/>
      <c r="AD54" s="53"/>
      <c r="AE54" s="53"/>
      <c r="AF54" s="54"/>
      <c r="AG54" s="53"/>
      <c r="AH54" s="53"/>
      <c r="AI54" s="54"/>
      <c r="AJ54" s="53"/>
      <c r="AK54" s="53"/>
      <c r="AL54" s="54"/>
      <c r="AM54" s="53"/>
      <c r="AN54" s="53"/>
      <c r="AO54" s="54"/>
      <c r="AP54" s="53"/>
      <c r="AQ54" s="53"/>
      <c r="AR54" s="54"/>
      <c r="AS54" s="53"/>
      <c r="AT54" s="53"/>
      <c r="AU54" s="54"/>
      <c r="AV54" s="88"/>
      <c r="AW54" s="88"/>
      <c r="AY54" s="53"/>
      <c r="AZ54" s="182"/>
      <c r="BA54" s="192"/>
    </row>
    <row r="55" spans="1:53" x14ac:dyDescent="0.3">
      <c r="A55" s="59">
        <v>2008</v>
      </c>
      <c r="B55" s="60" t="s">
        <v>103</v>
      </c>
      <c r="C55" s="61">
        <v>40.4</v>
      </c>
      <c r="D55" s="61"/>
      <c r="E55" s="73">
        <v>47</v>
      </c>
      <c r="F55" s="18">
        <v>8.8000000000000007</v>
      </c>
      <c r="G55" s="142"/>
      <c r="H55" s="54"/>
      <c r="I55" s="53"/>
      <c r="J55" s="53"/>
      <c r="K55" s="54"/>
      <c r="L55" s="53"/>
      <c r="M55" s="53"/>
      <c r="N55" s="54"/>
      <c r="O55" s="53"/>
      <c r="P55" s="53"/>
      <c r="Q55" s="54"/>
      <c r="R55" s="53"/>
      <c r="S55" s="53"/>
      <c r="T55" s="54"/>
      <c r="U55" s="53"/>
      <c r="V55" s="53"/>
      <c r="W55" s="54"/>
      <c r="X55" s="53"/>
      <c r="Y55" s="53"/>
      <c r="Z55" s="54"/>
      <c r="AA55" s="53"/>
      <c r="AB55" s="53"/>
      <c r="AC55" s="54"/>
      <c r="AD55" s="53"/>
      <c r="AE55" s="53"/>
      <c r="AF55" s="54"/>
      <c r="AG55" s="53"/>
      <c r="AH55" s="53"/>
      <c r="AI55" s="54"/>
      <c r="AJ55" s="53"/>
      <c r="AK55" s="53"/>
      <c r="AL55" s="54"/>
      <c r="AM55" s="53"/>
      <c r="AN55" s="53"/>
      <c r="AO55" s="54"/>
      <c r="AP55" s="53"/>
      <c r="AQ55" s="53"/>
      <c r="AR55" s="54"/>
      <c r="AS55" s="53"/>
      <c r="AT55" s="53"/>
      <c r="AU55" s="54"/>
      <c r="AV55" s="88"/>
      <c r="AW55" s="88"/>
      <c r="AY55" s="53"/>
      <c r="AZ55" s="182"/>
      <c r="BA55" s="192"/>
    </row>
    <row r="56" spans="1:53" ht="16.2" thickBot="1" x14ac:dyDescent="0.35">
      <c r="A56" s="62">
        <v>2007</v>
      </c>
      <c r="B56" s="63" t="s">
        <v>103</v>
      </c>
      <c r="C56" s="64">
        <v>40.799999999999997</v>
      </c>
      <c r="D56" s="64"/>
      <c r="E56" s="74">
        <v>47.4</v>
      </c>
      <c r="F56" s="19">
        <v>9.1</v>
      </c>
      <c r="G56" s="142"/>
      <c r="H56" s="54"/>
      <c r="I56" s="53"/>
      <c r="J56" s="53"/>
      <c r="K56" s="54"/>
      <c r="L56" s="53"/>
      <c r="M56" s="53"/>
      <c r="N56" s="54"/>
      <c r="O56" s="53"/>
      <c r="P56" s="53"/>
      <c r="Q56" s="54"/>
      <c r="R56" s="53"/>
      <c r="S56" s="53"/>
      <c r="T56" s="54"/>
      <c r="U56" s="53"/>
      <c r="V56" s="53"/>
      <c r="W56" s="54"/>
      <c r="X56" s="53"/>
      <c r="Y56" s="53"/>
      <c r="Z56" s="54"/>
      <c r="AA56" s="53"/>
      <c r="AB56" s="53"/>
      <c r="AC56" s="54"/>
      <c r="AD56" s="53"/>
      <c r="AE56" s="53"/>
      <c r="AF56" s="54"/>
      <c r="AG56" s="53"/>
      <c r="AH56" s="53"/>
      <c r="AI56" s="54"/>
      <c r="AJ56" s="53"/>
      <c r="AK56" s="53"/>
      <c r="AL56" s="54"/>
      <c r="AM56" s="53"/>
      <c r="AN56" s="53"/>
      <c r="AO56" s="54"/>
      <c r="AP56" s="53"/>
      <c r="AQ56" s="53"/>
      <c r="AR56" s="54"/>
      <c r="AS56" s="53"/>
      <c r="AT56" s="53"/>
      <c r="AU56" s="54"/>
      <c r="AV56" s="88"/>
      <c r="AW56" s="88"/>
      <c r="AY56" s="53"/>
      <c r="AZ56" s="182"/>
      <c r="BA56" s="192"/>
    </row>
    <row r="57" spans="1:53" x14ac:dyDescent="0.3">
      <c r="A57" s="59">
        <v>2006</v>
      </c>
      <c r="B57" s="60" t="s">
        <v>104</v>
      </c>
      <c r="C57" s="61">
        <v>41</v>
      </c>
      <c r="D57" s="61"/>
      <c r="E57" s="73">
        <v>48</v>
      </c>
      <c r="F57" s="18">
        <v>9.5</v>
      </c>
      <c r="G57" s="142"/>
      <c r="H57" s="54"/>
      <c r="I57" s="53"/>
      <c r="J57" s="53"/>
      <c r="K57" s="54"/>
      <c r="L57" s="53"/>
      <c r="M57" s="53"/>
      <c r="N57" s="54"/>
      <c r="O57" s="53"/>
      <c r="P57" s="53"/>
      <c r="Q57" s="54"/>
      <c r="R57" s="53"/>
      <c r="S57" s="53"/>
      <c r="T57" s="54"/>
      <c r="U57" s="53"/>
      <c r="V57" s="53"/>
      <c r="W57" s="54"/>
      <c r="X57" s="53"/>
      <c r="Y57" s="53"/>
      <c r="Z57" s="54"/>
      <c r="AA57" s="53"/>
      <c r="AB57" s="53"/>
      <c r="AC57" s="54"/>
      <c r="AD57" s="53"/>
      <c r="AE57" s="53"/>
      <c r="AF57" s="54"/>
      <c r="AG57" s="53"/>
      <c r="AH57" s="53"/>
      <c r="AI57" s="54"/>
      <c r="AJ57" s="53"/>
      <c r="AK57" s="53"/>
      <c r="AL57" s="54"/>
      <c r="AM57" s="53"/>
      <c r="AN57" s="53"/>
      <c r="AO57" s="54"/>
      <c r="AP57" s="53"/>
      <c r="AQ57" s="53"/>
      <c r="AR57" s="54"/>
      <c r="AS57" s="53"/>
      <c r="AT57" s="53"/>
      <c r="AU57" s="54"/>
      <c r="AV57" s="88"/>
      <c r="AW57" s="88"/>
      <c r="AY57" s="53"/>
      <c r="AZ57" s="182"/>
      <c r="BA57" s="192"/>
    </row>
    <row r="58" spans="1:53" ht="16.2" thickBot="1" x14ac:dyDescent="0.35">
      <c r="A58" s="62">
        <v>2005</v>
      </c>
      <c r="B58" s="63" t="s">
        <v>104</v>
      </c>
      <c r="C58" s="64">
        <v>41.4</v>
      </c>
      <c r="D58" s="64"/>
      <c r="E58" s="74">
        <v>48.8</v>
      </c>
      <c r="F58" s="19">
        <v>9.9</v>
      </c>
      <c r="G58" s="142"/>
      <c r="H58" s="54"/>
      <c r="I58" s="53"/>
      <c r="J58" s="53"/>
      <c r="K58" s="54"/>
      <c r="L58" s="53"/>
      <c r="M58" s="53"/>
      <c r="N58" s="54"/>
      <c r="O58" s="53"/>
      <c r="P58" s="53"/>
      <c r="Q58" s="54"/>
      <c r="R58" s="53"/>
      <c r="S58" s="53"/>
      <c r="T58" s="54"/>
      <c r="U58" s="53"/>
      <c r="V58" s="53"/>
      <c r="W58" s="54"/>
      <c r="X58" s="53"/>
      <c r="Y58" s="53"/>
      <c r="Z58" s="54"/>
      <c r="AA58" s="53"/>
      <c r="AB58" s="53"/>
      <c r="AC58" s="54"/>
      <c r="AD58" s="53"/>
      <c r="AE58" s="53"/>
      <c r="AF58" s="54"/>
      <c r="AG58" s="53"/>
      <c r="AH58" s="53"/>
      <c r="AI58" s="54"/>
      <c r="AJ58" s="53"/>
      <c r="AK58" s="53"/>
      <c r="AL58" s="54"/>
      <c r="AM58" s="53"/>
      <c r="AN58" s="53"/>
      <c r="AO58" s="54"/>
      <c r="AP58" s="53"/>
      <c r="AQ58" s="53"/>
      <c r="AR58" s="54"/>
      <c r="AS58" s="53"/>
      <c r="AT58" s="53"/>
      <c r="AU58" s="54"/>
      <c r="AV58" s="88"/>
      <c r="AW58" s="88"/>
      <c r="AY58" s="53"/>
      <c r="AZ58" s="182"/>
      <c r="BA58" s="192"/>
    </row>
    <row r="59" spans="1:53" ht="16.2" thickBot="1" x14ac:dyDescent="0.35">
      <c r="A59" s="65" t="s">
        <v>107</v>
      </c>
      <c r="B59" s="66" t="s">
        <v>105</v>
      </c>
      <c r="C59" s="67">
        <v>43.2</v>
      </c>
      <c r="D59" s="67">
        <v>1.5</v>
      </c>
      <c r="E59" s="75">
        <v>49.8</v>
      </c>
      <c r="F59" s="20">
        <v>10.3</v>
      </c>
      <c r="G59" s="142"/>
      <c r="H59" s="54"/>
      <c r="I59" s="53"/>
      <c r="J59" s="53"/>
      <c r="K59" s="54"/>
      <c r="L59" s="53"/>
      <c r="M59" s="53"/>
      <c r="N59" s="54"/>
      <c r="O59" s="53"/>
      <c r="P59" s="53"/>
      <c r="Q59" s="54"/>
      <c r="R59" s="53"/>
      <c r="S59" s="53"/>
      <c r="T59" s="54"/>
      <c r="U59" s="53"/>
      <c r="V59" s="53"/>
      <c r="W59" s="54"/>
      <c r="X59" s="53"/>
      <c r="Y59" s="53"/>
      <c r="Z59" s="54"/>
      <c r="AA59" s="53"/>
      <c r="AB59" s="53"/>
      <c r="AC59" s="54"/>
      <c r="AD59" s="53"/>
      <c r="AE59" s="53"/>
      <c r="AF59" s="54"/>
      <c r="AG59" s="53"/>
      <c r="AH59" s="53"/>
      <c r="AI59" s="54"/>
      <c r="AJ59" s="53"/>
      <c r="AK59" s="53"/>
      <c r="AL59" s="54"/>
      <c r="AM59" s="53"/>
      <c r="AN59" s="53"/>
      <c r="AO59" s="54"/>
      <c r="AP59" s="53"/>
      <c r="AQ59" s="53"/>
      <c r="AR59" s="54"/>
      <c r="AS59" s="53"/>
      <c r="AT59" s="53"/>
      <c r="AU59" s="54"/>
      <c r="AV59" s="88"/>
      <c r="AW59" s="88"/>
      <c r="AY59" s="53"/>
      <c r="AZ59" s="182"/>
      <c r="BA59" s="192"/>
    </row>
    <row r="64" spans="1:53" x14ac:dyDescent="0.3">
      <c r="A64" s="68"/>
      <c r="B64" s="68"/>
      <c r="C64" s="68"/>
      <c r="D64" s="68"/>
    </row>
    <row r="65" spans="1:4" x14ac:dyDescent="0.3">
      <c r="A65" s="69"/>
      <c r="B65" s="70"/>
      <c r="C65" s="68"/>
      <c r="D65" s="68"/>
    </row>
  </sheetData>
  <sortState xmlns:xlrd2="http://schemas.microsoft.com/office/spreadsheetml/2017/richdata2" ref="A24:BA32">
    <sortCondition descending="1" ref="AY24:AY32"/>
  </sortState>
  <mergeCells count="22">
    <mergeCell ref="AZ36:BA36"/>
    <mergeCell ref="AZ3:BA3"/>
    <mergeCell ref="AZ11:BA11"/>
    <mergeCell ref="E3:M3"/>
    <mergeCell ref="E11:M11"/>
    <mergeCell ref="E24:M24"/>
    <mergeCell ref="E36:M36"/>
    <mergeCell ref="N3:AB3"/>
    <mergeCell ref="N11:AB11"/>
    <mergeCell ref="N24:AB24"/>
    <mergeCell ref="N36:AB36"/>
    <mergeCell ref="AC36:AN36"/>
    <mergeCell ref="AO3:AW3"/>
    <mergeCell ref="AO11:AW11"/>
    <mergeCell ref="AO24:AW24"/>
    <mergeCell ref="AO36:AW36"/>
    <mergeCell ref="BD3:BD7"/>
    <mergeCell ref="BD8:BD16"/>
    <mergeCell ref="AC3:AN3"/>
    <mergeCell ref="AC11:AN11"/>
    <mergeCell ref="AC24:AN24"/>
    <mergeCell ref="AZ24:BA24"/>
  </mergeCells>
  <conditionalFormatting sqref="R38:R48 AP38:AP48 AD38:AD48 O38:O48 F38:F48">
    <cfRule type="cellIs" dxfId="52" priority="57" operator="greaterThanOrEqual">
      <formula>1.5</formula>
    </cfRule>
  </conditionalFormatting>
  <conditionalFormatting sqref="AO38:AO48 AC38:AC48 Q38:Q48 N38:N48 E38:E48">
    <cfRule type="cellIs" dxfId="51" priority="56" operator="greaterThanOrEqual">
      <formula>43.2</formula>
    </cfRule>
  </conditionalFormatting>
  <conditionalFormatting sqref="AJ47 AJ44 AV38:AV48 AS38:AS48 AM38:AM48 AG38:AG48 AA38:AA48 X38:X48 U38:U48 L38:L48 I38:I48">
    <cfRule type="cellIs" dxfId="50" priority="55" operator="greaterThanOrEqual">
      <formula>10.3</formula>
    </cfRule>
  </conditionalFormatting>
  <conditionalFormatting sqref="AI47 AI44 AU38:AU48 AR38:AR48 AL38:AL48 AF38:AF48 Z38:Z48 W38:W48 T38:T48 K38:K48 H38:H48">
    <cfRule type="cellIs" dxfId="49" priority="54" operator="greaterThanOrEqual">
      <formula>49.8</formula>
    </cfRule>
  </conditionalFormatting>
  <conditionalFormatting sqref="E5 N5 Q5 AC5 AO5 E8:E9 N8:N9 Q8:Q9 AC8:AC9 AO8:AO9">
    <cfRule type="cellIs" dxfId="48" priority="53" operator="greaterThanOrEqual">
      <formula>40.3</formula>
    </cfRule>
  </conditionalFormatting>
  <conditionalFormatting sqref="H5 K5 T5 W5 Z5 AF5 AL5 AR5 AU5 H8:H9 K8:K9 T8:T9 W8:W9 Z8:Z9 AF8:AF9 AL8:AL9 AR8:AR9 AU8:AU9">
    <cfRule type="cellIs" dxfId="47" priority="52" operator="greaterThanOrEqual">
      <formula>46.4</formula>
    </cfRule>
  </conditionalFormatting>
  <conditionalFormatting sqref="I5 L5 U5 X5 AA5 AG5 AM5 AS5 AV5 I8:I9 L8:L9 U8:U9 X8:X9 AA8:AA9 AG8:AG9 AM8:AM9 AS8:AS9 AV8:AV9">
    <cfRule type="cellIs" dxfId="46" priority="51" operator="greaterThanOrEqual">
      <formula>8.5</formula>
    </cfRule>
  </conditionalFormatting>
  <conditionalFormatting sqref="E7 N7 Q7 AC7 AO7">
    <cfRule type="cellIs" dxfId="45" priority="44" operator="greaterThanOrEqual">
      <formula>40.3</formula>
    </cfRule>
  </conditionalFormatting>
  <conditionalFormatting sqref="H7 K7 T7 W7 Z7 AF7 AL7 AR7 AU7">
    <cfRule type="cellIs" dxfId="44" priority="43" operator="greaterThanOrEqual">
      <formula>46.4</formula>
    </cfRule>
  </conditionalFormatting>
  <conditionalFormatting sqref="I7 L7 U7 X7 AA7 AG7 AM7 AS7 AV7">
    <cfRule type="cellIs" dxfId="43" priority="42" operator="greaterThanOrEqual">
      <formula>8.5</formula>
    </cfRule>
  </conditionalFormatting>
  <conditionalFormatting sqref="E6 N6 Q6 AC6 AO6">
    <cfRule type="cellIs" dxfId="42" priority="47" operator="greaterThanOrEqual">
      <formula>40.3</formula>
    </cfRule>
  </conditionalFormatting>
  <conditionalFormatting sqref="H6 K6 T6 W6 Z6 AF6 AL6 AR6 AU6">
    <cfRule type="cellIs" dxfId="41" priority="46" operator="greaterThanOrEqual">
      <formula>46.4</formula>
    </cfRule>
  </conditionalFormatting>
  <conditionalFormatting sqref="I6 L6 U6 X6 AA6 AG6 AM6 AS6 AV6">
    <cfRule type="cellIs" dxfId="40" priority="45" operator="greaterThanOrEqual">
      <formula>8.5</formula>
    </cfRule>
  </conditionalFormatting>
  <conditionalFormatting sqref="E14:E17 N14:N17 Q14:Q17 AC14:AC17 AO14:AO17 AO19 AC19 Q19 N19 E19 E21 N21 Q21 AC21 AO21">
    <cfRule type="cellIs" dxfId="39" priority="41" operator="greaterThanOrEqual">
      <formula>40.4</formula>
    </cfRule>
  </conditionalFormatting>
  <conditionalFormatting sqref="E13 N13 Q13 AC13 AO13 E18 N18 Q18 AC18 AO18 E22 E20 N22 N20 Q22 Q20 AC22 AC20 AO22 AO20">
    <cfRule type="cellIs" dxfId="38" priority="40" operator="greaterThanOrEqual">
      <formula>40.8</formula>
    </cfRule>
  </conditionalFormatting>
  <conditionalFormatting sqref="H14:H17 K14:K17 T14:T17 W14:W17 Z14:Z17 AF14:AF17 AL14:AL17 AR14:AR17 AU14:AU17 AU19 AR19 AL19 AF19 Z19 W19 T19 K19 H19 AI19 AI21 H21 K21 T21 W21 Z21 AF21 AL21 AR21 AU21">
    <cfRule type="cellIs" dxfId="37" priority="39" operator="greaterThanOrEqual">
      <formula>47</formula>
    </cfRule>
  </conditionalFormatting>
  <conditionalFormatting sqref="H13 K13 T13 W13 Z13 AF13 AL13 AR13 AU13 H18 K18 T18 W18 Z18 AF18 AL18 AR18 AU18 H22 H20 K22 K20 T22 T20 W22 W20 Z22 Z20 AF22 AF20 AL22 AL20 AR22 AR20 AU22 AU20 AI22 AI20">
    <cfRule type="cellIs" dxfId="36" priority="38" operator="greaterThanOrEqual">
      <formula>47.4</formula>
    </cfRule>
  </conditionalFormatting>
  <conditionalFormatting sqref="I13 L13 U13 X13 AA13 AG13 AM13 AS13 AV13 I18 L18 U18 X18 AA18 AG18 AM18 AS18 AV18 I22 I20 L22 L20 U22 U20 X22 X20 AA22 AA20 AG22 AG20 AM22 AM20 AS22 AS20 AV22 AV20 AJ22 AJ20">
    <cfRule type="cellIs" dxfId="35" priority="36" operator="greaterThanOrEqual">
      <formula>9.1</formula>
    </cfRule>
  </conditionalFormatting>
  <conditionalFormatting sqref="I14:I17 L14:L17 U14:U17 X14:X17 AA14:AA17 AG14:AG17 AM14:AM17 AS14:AS17 AV14:AV17 AV19 AS19 AM19 AG19 AA19 X19 U19 L19 I19 AJ19 AJ21 I21 L21 U21 X21 AA21 AG21 AM21 AS21 AV21">
    <cfRule type="cellIs" dxfId="34" priority="35" operator="greaterThanOrEqual">
      <formula>8.8</formula>
    </cfRule>
  </conditionalFormatting>
  <conditionalFormatting sqref="AO34 AC34 Q34 N34 E34 AO26:AO27 AC26:AC27 Q26:Q27 N26:N27 E26:E27 AO29:AO32 AC29:AC32 Q29:Q32 N29:N32 E29:E32">
    <cfRule type="cellIs" dxfId="33" priority="34" operator="greaterThanOrEqual">
      <formula>41</formula>
    </cfRule>
  </conditionalFormatting>
  <conditionalFormatting sqref="E33 E28 N33 N28 Q33 Q28 AC33 AC28 AO33 AO28">
    <cfRule type="cellIs" dxfId="32" priority="33" operator="greaterThanOrEqual">
      <formula>41.4</formula>
    </cfRule>
  </conditionalFormatting>
  <conditionalFormatting sqref="AU34 AR34 AL34 AF34 Z34 W34 T34 K34 H34 AU26:AU27 AR26:AR27 AL26:AL27 AF26:AF27 Z26:Z27 W26:W27 T26:T27 K26:K27 H26:H27 AI26:AI27 AU29:AU32 AR29:AR32 AL29:AL32 AF29:AF32 Z29:Z32 W29:W32 T29:T32 K29:K32 H29:H32 AI29:AI32">
    <cfRule type="cellIs" dxfId="31" priority="32" operator="greaterThanOrEqual">
      <formula>48</formula>
    </cfRule>
  </conditionalFormatting>
  <conditionalFormatting sqref="H33 H28 K33 K28 T33 T28 W33 W28 Z33 Z28 AF33 AF28 AL33 AL28 AR33 AR28 AU33 AU28">
    <cfRule type="cellIs" dxfId="30" priority="31" operator="greaterThanOrEqual">
      <formula>48.8</formula>
    </cfRule>
  </conditionalFormatting>
  <conditionalFormatting sqref="AV34 AS34 AM34 AG34 AA34 X34 U34 L34 I34 AV26:AV27 AS26:AS27 AM26:AM27 AG26:AG27 AA26:AA27 X26:X27 U26:U27 L26:L27 I26:I27 AJ26:AJ27 AV29:AV32 AS29:AS32 AM29:AM32 AG29:AG32 AA29:AA32 X29:X32 U29:U32 L29:L32 I29:I32 AJ29:AJ32">
    <cfRule type="cellIs" dxfId="29" priority="30" operator="greaterThanOrEqual">
      <formula>9.5</formula>
    </cfRule>
  </conditionalFormatting>
  <conditionalFormatting sqref="I33 I28 L33 L28 U33 U28 X33 X28 AA33 AA28 AG33 AG28 AM33 AM28 AS33 AS28 AV33 AV28">
    <cfRule type="cellIs" dxfId="28" priority="29" operator="greaterThanOrEqual">
      <formula>9.9</formula>
    </cfRule>
  </conditionalFormatting>
  <conditionalFormatting sqref="AJ39 AJ41 AJ45">
    <cfRule type="cellIs" dxfId="27" priority="28" operator="greaterThanOrEqual">
      <formula>10.3</formula>
    </cfRule>
  </conditionalFormatting>
  <conditionalFormatting sqref="AI39 AI41 AI45">
    <cfRule type="cellIs" dxfId="26" priority="27" operator="greaterThanOrEqual">
      <formula>49.8</formula>
    </cfRule>
  </conditionalFormatting>
  <conditionalFormatting sqref="AI5 AI8:AI9">
    <cfRule type="cellIs" dxfId="25" priority="26" operator="greaterThanOrEqual">
      <formula>46.4</formula>
    </cfRule>
  </conditionalFormatting>
  <conditionalFormatting sqref="AJ5 AJ8:AJ9">
    <cfRule type="cellIs" dxfId="24" priority="25" operator="greaterThanOrEqual">
      <formula>8.5</formula>
    </cfRule>
  </conditionalFormatting>
  <conditionalFormatting sqref="AI7">
    <cfRule type="cellIs" dxfId="23" priority="22" operator="greaterThanOrEqual">
      <formula>46.4</formula>
    </cfRule>
  </conditionalFormatting>
  <conditionalFormatting sqref="AJ7">
    <cfRule type="cellIs" dxfId="22" priority="21" operator="greaterThanOrEqual">
      <formula>8.5</formula>
    </cfRule>
  </conditionalFormatting>
  <conditionalFormatting sqref="AI6">
    <cfRule type="cellIs" dxfId="21" priority="24" operator="greaterThanOrEqual">
      <formula>46.4</formula>
    </cfRule>
  </conditionalFormatting>
  <conditionalFormatting sqref="AJ6">
    <cfRule type="cellIs" dxfId="20" priority="23" operator="greaterThanOrEqual">
      <formula>8.5</formula>
    </cfRule>
  </conditionalFormatting>
  <conditionalFormatting sqref="AI14:AI17">
    <cfRule type="cellIs" dxfId="19" priority="20" operator="greaterThanOrEqual">
      <formula>47</formula>
    </cfRule>
  </conditionalFormatting>
  <conditionalFormatting sqref="AI13 AI18">
    <cfRule type="cellIs" dxfId="18" priority="19" operator="greaterThanOrEqual">
      <formula>47.4</formula>
    </cfRule>
  </conditionalFormatting>
  <conditionalFormatting sqref="AJ13 AJ18">
    <cfRule type="cellIs" dxfId="17" priority="18" operator="greaterThanOrEqual">
      <formula>9.1</formula>
    </cfRule>
  </conditionalFormatting>
  <conditionalFormatting sqref="AJ14:AJ17">
    <cfRule type="cellIs" dxfId="16" priority="17" operator="greaterThanOrEqual">
      <formula>8.8</formula>
    </cfRule>
  </conditionalFormatting>
  <conditionalFormatting sqref="AI34">
    <cfRule type="cellIs" dxfId="15" priority="16" operator="greaterThanOrEqual">
      <formula>48</formula>
    </cfRule>
  </conditionalFormatting>
  <conditionalFormatting sqref="AI33 AI28">
    <cfRule type="cellIs" dxfId="14" priority="15" operator="greaterThanOrEqual">
      <formula>48.8</formula>
    </cfRule>
  </conditionalFormatting>
  <conditionalFormatting sqref="AJ34">
    <cfRule type="cellIs" dxfId="13" priority="14" operator="greaterThanOrEqual">
      <formula>9.5</formula>
    </cfRule>
  </conditionalFormatting>
  <conditionalFormatting sqref="AJ33 AJ28">
    <cfRule type="cellIs" dxfId="12" priority="13" operator="greaterThanOrEqual">
      <formula>9.9</formula>
    </cfRule>
  </conditionalFormatting>
  <conditionalFormatting sqref="AJ40">
    <cfRule type="cellIs" dxfId="11" priority="12" operator="greaterThanOrEqual">
      <formula>10.3</formula>
    </cfRule>
  </conditionalFormatting>
  <conditionalFormatting sqref="AI40">
    <cfRule type="cellIs" dxfId="10" priority="11" operator="greaterThanOrEqual">
      <formula>49.8</formula>
    </cfRule>
  </conditionalFormatting>
  <conditionalFormatting sqref="AJ48">
    <cfRule type="cellIs" dxfId="9" priority="10" operator="greaterThanOrEqual">
      <formula>10.3</formula>
    </cfRule>
  </conditionalFormatting>
  <conditionalFormatting sqref="AI48">
    <cfRule type="cellIs" dxfId="8" priority="9" operator="greaterThanOrEqual">
      <formula>49.8</formula>
    </cfRule>
  </conditionalFormatting>
  <conditionalFormatting sqref="AJ38">
    <cfRule type="cellIs" dxfId="7" priority="8" operator="greaterThanOrEqual">
      <formula>10.3</formula>
    </cfRule>
  </conditionalFormatting>
  <conditionalFormatting sqref="AI38">
    <cfRule type="cellIs" dxfId="6" priority="7" operator="greaterThanOrEqual">
      <formula>49.8</formula>
    </cfRule>
  </conditionalFormatting>
  <conditionalFormatting sqref="AJ46">
    <cfRule type="cellIs" dxfId="5" priority="6" operator="greaterThanOrEqual">
      <formula>10.3</formula>
    </cfRule>
  </conditionalFormatting>
  <conditionalFormatting sqref="AI46">
    <cfRule type="cellIs" dxfId="4" priority="5" operator="greaterThanOrEqual">
      <formula>49.8</formula>
    </cfRule>
  </conditionalFormatting>
  <conditionalFormatting sqref="AJ43">
    <cfRule type="cellIs" dxfId="3" priority="4" operator="greaterThanOrEqual">
      <formula>10.3</formula>
    </cfRule>
  </conditionalFormatting>
  <conditionalFormatting sqref="AI43">
    <cfRule type="cellIs" dxfId="2" priority="3" operator="greaterThanOrEqual">
      <formula>49.8</formula>
    </cfRule>
  </conditionalFormatting>
  <conditionalFormatting sqref="AJ42">
    <cfRule type="cellIs" dxfId="1" priority="2" operator="greaterThanOrEqual">
      <formula>10.3</formula>
    </cfRule>
  </conditionalFormatting>
  <conditionalFormatting sqref="AI42">
    <cfRule type="cellIs" dxfId="0" priority="1" operator="greaterThanOrEqual">
      <formula>49.8</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WAGC ml</vt:lpstr>
      <vt:lpstr>WAGC wbl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WAGC_Ranking_2021</dc:title>
  <dc:creator>Uwe Marquardt</dc:creator>
  <cp:lastModifiedBy>Emiliia Hristova</cp:lastModifiedBy>
  <dcterms:created xsi:type="dcterms:W3CDTF">2021-05-29T19:33:15Z</dcterms:created>
  <dcterms:modified xsi:type="dcterms:W3CDTF">2021-10-12T05:18:17Z</dcterms:modified>
</cp:coreProperties>
</file>